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2035" windowHeight="9525"/>
  </bookViews>
  <sheets>
    <sheet name="Debt-GDP" sheetId="1" r:id="rId1"/>
    <sheet name="Fed GDP" sheetId="2" r:id="rId2"/>
    <sheet name="OMB 2008" sheetId="3" r:id="rId3"/>
  </sheets>
  <calcPr calcId="125725"/>
</workbook>
</file>

<file path=xl/calcChain.xml><?xml version="1.0" encoding="utf-8"?>
<calcChain xmlns="http://schemas.openxmlformats.org/spreadsheetml/2006/main">
  <c r="C274" i="2"/>
  <c r="H119" i="1" s="1"/>
  <c r="J119" s="1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J35"/>
  <c r="H24"/>
  <c r="H23"/>
  <c r="M87"/>
  <c r="M88" s="1"/>
  <c r="J118"/>
  <c r="J117"/>
  <c r="J116"/>
  <c r="J115"/>
  <c r="J114"/>
  <c r="J45"/>
  <c r="J44"/>
  <c r="J43"/>
  <c r="J42"/>
  <c r="J41"/>
  <c r="J40"/>
  <c r="J39"/>
  <c r="J38"/>
  <c r="J37"/>
  <c r="J36"/>
  <c r="H120"/>
  <c r="J120" s="1"/>
  <c r="C278" i="2"/>
  <c r="B279"/>
  <c r="B278"/>
  <c r="C270"/>
  <c r="M89" i="1" l="1"/>
  <c r="L89" s="1"/>
  <c r="L88"/>
  <c r="L87"/>
  <c r="I120"/>
  <c r="I119"/>
  <c r="N88"/>
  <c r="N87"/>
  <c r="F120"/>
  <c r="F119"/>
  <c r="F118"/>
  <c r="D118"/>
  <c r="D119" s="1"/>
  <c r="D120" s="1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N89" l="1"/>
  <c r="M90"/>
  <c r="L90" s="1"/>
  <c r="N90" l="1"/>
  <c r="M91"/>
  <c r="L91" s="1"/>
  <c r="M92" l="1"/>
  <c r="L92" s="1"/>
  <c r="N91"/>
  <c r="M93" l="1"/>
  <c r="L93" s="1"/>
  <c r="N92"/>
  <c r="M94" l="1"/>
  <c r="L94" s="1"/>
  <c r="N93"/>
  <c r="M95" l="1"/>
  <c r="L95" s="1"/>
  <c r="N94"/>
  <c r="M96" l="1"/>
  <c r="L96" s="1"/>
  <c r="N95"/>
  <c r="P95" s="1"/>
  <c r="M97" l="1"/>
  <c r="L97" s="1"/>
  <c r="N96"/>
  <c r="M98" l="1"/>
  <c r="L98" s="1"/>
  <c r="N97"/>
  <c r="N98" l="1"/>
  <c r="M99"/>
  <c r="L99" s="1"/>
  <c r="N99" l="1"/>
  <c r="N100" s="1"/>
  <c r="P99" l="1"/>
  <c r="R105" s="1"/>
  <c r="M100"/>
  <c r="L100" s="1"/>
  <c r="N101"/>
  <c r="Q105" l="1"/>
  <c r="M101"/>
  <c r="L101" s="1"/>
  <c r="N102"/>
  <c r="M102" l="1"/>
  <c r="L102" s="1"/>
  <c r="N103"/>
  <c r="N104" l="1"/>
  <c r="M103"/>
  <c r="L103" s="1"/>
  <c r="N105" l="1"/>
  <c r="M104"/>
  <c r="L104" s="1"/>
  <c r="N106" l="1"/>
  <c r="M105"/>
  <c r="L105" s="1"/>
  <c r="N107" l="1"/>
  <c r="M106"/>
  <c r="L106" s="1"/>
  <c r="P107" l="1"/>
  <c r="M107"/>
  <c r="L107" s="1"/>
  <c r="R107" l="1"/>
  <c r="R108" s="1"/>
  <c r="Q107"/>
  <c r="Q108" s="1"/>
  <c r="M108"/>
  <c r="L108" s="1"/>
  <c r="N108" l="1"/>
  <c r="M109"/>
  <c r="L109" s="1"/>
  <c r="N109" l="1"/>
  <c r="M110"/>
  <c r="L110" s="1"/>
  <c r="M111" l="1"/>
  <c r="L111" s="1"/>
  <c r="N110"/>
  <c r="M112" l="1"/>
  <c r="L112" s="1"/>
  <c r="N111"/>
  <c r="M113" l="1"/>
  <c r="L113" s="1"/>
  <c r="N112"/>
  <c r="M114" l="1"/>
  <c r="L114" s="1"/>
  <c r="N113"/>
  <c r="M115" l="1"/>
  <c r="L115" s="1"/>
  <c r="N114"/>
  <c r="N115" l="1"/>
  <c r="P115" l="1"/>
  <c r="N116"/>
  <c r="S115" l="1"/>
  <c r="S118" s="1"/>
  <c r="M116"/>
  <c r="L116" s="1"/>
  <c r="N117"/>
  <c r="M117" l="1"/>
  <c r="L117" s="1"/>
  <c r="N118"/>
  <c r="Q118"/>
  <c r="R118"/>
  <c r="M118" l="1"/>
  <c r="L118" s="1"/>
  <c r="N119"/>
  <c r="N120" l="1"/>
  <c r="M119"/>
  <c r="L119" s="1"/>
  <c r="M120" l="1"/>
  <c r="L120" s="1"/>
  <c r="P120"/>
  <c r="S120" l="1"/>
  <c r="S122" s="1"/>
  <c r="R120"/>
  <c r="R122" s="1"/>
  <c r="Q120"/>
  <c r="Q122" s="1"/>
</calcChain>
</file>

<file path=xl/comments1.xml><?xml version="1.0" encoding="utf-8"?>
<comments xmlns="http://schemas.openxmlformats.org/spreadsheetml/2006/main">
  <authors>
    <author>steven</author>
  </authors>
  <commentList>
    <comment ref="I33" authorId="0">
      <text>
        <r>
          <rPr>
            <b/>
            <sz val="9"/>
            <color indexed="81"/>
            <rFont val="Tahoma"/>
            <family val="2"/>
          </rPr>
          <t>Calculated from Fed GDP data and treasury Debt data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Same except it use 2008 OMB data from 1940 -- 2006</t>
        </r>
      </text>
    </comment>
    <comment ref="L87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88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89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90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92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93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94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95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96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97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98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99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00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01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02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03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04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05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06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07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08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09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10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11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12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  <comment ref="L113" authorId="0">
      <text>
        <r>
          <rPr>
            <b/>
            <sz val="9"/>
            <color indexed="81"/>
            <rFont val="Tahoma"/>
            <family val="2"/>
          </rPr>
          <t>Adjust to match the OMB data.</t>
        </r>
      </text>
    </comment>
  </commentList>
</comments>
</file>

<file path=xl/sharedStrings.xml><?xml version="1.0" encoding="utf-8"?>
<sst xmlns="http://schemas.openxmlformats.org/spreadsheetml/2006/main" count="224" uniqueCount="68">
  <si>
    <t>End FY</t>
  </si>
  <si>
    <t>Gross National Debt</t>
  </si>
  <si>
    <t>http://www.treasurydirect.gov/govt/reports/ir/ir_expense.htm</t>
  </si>
  <si>
    <t>http://www.treasurydirect.gov/govt/reports/pd/pd_debttothepenny.htm</t>
  </si>
  <si>
    <t>FY</t>
  </si>
  <si>
    <t>Interest</t>
  </si>
  <si>
    <t>Rate</t>
  </si>
  <si>
    <t>Nominal</t>
  </si>
  <si>
    <t>GDP</t>
  </si>
  <si>
    <t>Debt as</t>
  </si>
  <si>
    <t>% of GDP</t>
  </si>
  <si>
    <t>GDPC96</t>
  </si>
  <si>
    <t>lin</t>
  </si>
  <si>
    <t>Real Gross Domestic Product, 3 Decimal</t>
  </si>
  <si>
    <t>U.S. Department of Commerce: Bureau of Economic Analysis</t>
  </si>
  <si>
    <t>Quarterly</t>
  </si>
  <si>
    <t>Billions of Chained 2009 Dollars</t>
  </si>
  <si>
    <t>1947-01-01 to 2014-04-01</t>
  </si>
  <si>
    <t>Q</t>
  </si>
  <si>
    <t>date</t>
  </si>
  <si>
    <t>value</t>
  </si>
  <si>
    <t>Avg Q3,Q4</t>
  </si>
  <si>
    <t>==&gt; Sept 30</t>
  </si>
  <si>
    <t>extrapolate</t>
  </si>
  <si>
    <t>Balanced</t>
  </si>
  <si>
    <t>R Budgets</t>
  </si>
  <si>
    <t>Reagan</t>
  </si>
  <si>
    <t>Bush</t>
  </si>
  <si>
    <t>Republican</t>
  </si>
  <si>
    <t>Debt</t>
  </si>
  <si>
    <t>Billions $</t>
  </si>
  <si>
    <t>Source of</t>
  </si>
  <si>
    <t>R. Debt</t>
  </si>
  <si>
    <t>Bush II</t>
  </si>
  <si>
    <t>Increase</t>
  </si>
  <si>
    <t>Debt w.</t>
  </si>
  <si>
    <t>Bush I</t>
  </si>
  <si>
    <t>Total</t>
  </si>
  <si>
    <t>Total:</t>
  </si>
  <si>
    <t>time axis:</t>
  </si>
  <si>
    <t>N/A:</t>
  </si>
  <si>
    <t>....................................</t>
  </si>
  <si>
    <t>TQ</t>
  </si>
  <si>
    <t>.......................................</t>
  </si>
  <si>
    <t>estimate</t>
  </si>
  <si>
    <t>.....................</t>
  </si>
  <si>
    <t>N/A</t>
  </si>
  <si>
    <t>HISTORICAL   TABLES</t>
  </si>
  <si>
    <t>BUDGET OF THE UNITED STATES GOVERNMENT</t>
  </si>
  <si>
    <t>Fiscal Year 2008</t>
  </si>
  <si>
    <t>Table 7.1—FEDERAL DEBT AT THE END OF YEAR: 1940–2012</t>
  </si>
  <si>
    <t>Gross</t>
  </si>
  <si>
    <t>Federal</t>
  </si>
  <si>
    <t>End of Fiscal Year</t>
  </si>
  <si>
    <t>As Percentages of GDP</t>
  </si>
  <si>
    <t>Historical Tables 7.1, FY 2008</t>
  </si>
  <si>
    <t>Treasury - Debt to the penny</t>
  </si>
  <si>
    <t>Treasury - interest on debt</t>
  </si>
  <si>
    <t>Blue value are from G.W. Bush's OMB</t>
  </si>
  <si>
    <t>In the earliest years, this gives</t>
  </si>
  <si>
    <t>Held</t>
  </si>
  <si>
    <t>by the</t>
  </si>
  <si>
    <t>Public</t>
  </si>
  <si>
    <t>a significantly different Gross Federal Debt</t>
  </si>
  <si>
    <t>than is given by the Treasury.</t>
  </si>
  <si>
    <t>Even though they are both End of Fisca Year values</t>
  </si>
  <si>
    <t>The OMB table is reporduced in Tab 3:  OMB 2008</t>
  </si>
  <si>
    <t>Treasurey value</t>
  </si>
</sst>
</file>

<file path=xl/styles.xml><?xml version="1.0" encoding="utf-8"?>
<styleSheet xmlns="http://schemas.openxmlformats.org/spreadsheetml/2006/main">
  <numFmts count="8">
    <numFmt numFmtId="8" formatCode="&quot;$&quot;#,##0.00_);[Red]\(&quot;$&quot;#,##0.00\)"/>
    <numFmt numFmtId="164" formatCode="0.0%"/>
    <numFmt numFmtId="165" formatCode="#,##0.0"/>
    <numFmt numFmtId="166" formatCode="[$-409]mmm\-yy;@"/>
    <numFmt numFmtId="167" formatCode="mm/dd/yyyy"/>
    <numFmt numFmtId="168" formatCode="&quot;$&quot;#,##0"/>
    <numFmt numFmtId="169" formatCode="m/d/yy;@"/>
    <numFmt numFmtId="170" formatCode="mm/dd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8" fontId="8" fillId="3" borderId="1" applyProtection="0">
      <alignment horizontal="right"/>
    </xf>
    <xf numFmtId="8" fontId="9" fillId="4" borderId="1" applyProtection="0">
      <alignment horizontal="right"/>
    </xf>
    <xf numFmtId="9" fontId="3" fillId="0" borderId="0" applyFont="0" applyFill="0" applyBorder="0" applyAlignment="0" applyProtection="0"/>
  </cellStyleXfs>
  <cellXfs count="50">
    <xf numFmtId="0" fontId="0" fillId="0" borderId="0" xfId="0"/>
    <xf numFmtId="14" fontId="3" fillId="0" borderId="0" xfId="2" applyNumberFormat="1"/>
    <xf numFmtId="3" fontId="3" fillId="0" borderId="0" xfId="2" applyNumberFormat="1"/>
    <xf numFmtId="0" fontId="4" fillId="0" borderId="0" xfId="2" applyFont="1" applyAlignment="1">
      <alignment horizontal="right"/>
    </xf>
    <xf numFmtId="3" fontId="5" fillId="0" borderId="0" xfId="2" applyNumberFormat="1" applyFont="1" applyAlignment="1">
      <alignment horizontal="right"/>
    </xf>
    <xf numFmtId="0" fontId="3" fillId="0" borderId="0" xfId="2"/>
    <xf numFmtId="0" fontId="6" fillId="0" borderId="0" xfId="3" applyAlignment="1" applyProtection="1"/>
    <xf numFmtId="0" fontId="7" fillId="0" borderId="0" xfId="3" applyFont="1" applyAlignment="1" applyProtection="1"/>
    <xf numFmtId="3" fontId="4" fillId="0" borderId="0" xfId="2" applyNumberFormat="1" applyFont="1" applyAlignment="1">
      <alignment horizontal="right"/>
    </xf>
    <xf numFmtId="0" fontId="4" fillId="0" borderId="2" xfId="2" applyFont="1" applyBorder="1" applyAlignment="1">
      <alignment horizontal="center"/>
    </xf>
    <xf numFmtId="164" fontId="0" fillId="0" borderId="2" xfId="6" applyNumberFormat="1" applyFont="1" applyBorder="1" applyAlignment="1">
      <alignment horizontal="center"/>
    </xf>
    <xf numFmtId="165" fontId="3" fillId="0" borderId="0" xfId="2" applyNumberFormat="1" applyAlignment="1">
      <alignment horizontal="right"/>
    </xf>
    <xf numFmtId="166" fontId="3" fillId="0" borderId="0" xfId="2" applyNumberFormat="1"/>
    <xf numFmtId="165" fontId="3" fillId="0" borderId="0" xfId="2" applyNumberFormat="1"/>
    <xf numFmtId="0" fontId="3" fillId="0" borderId="0" xfId="2" applyFont="1" applyAlignment="1">
      <alignment horizontal="right"/>
    </xf>
    <xf numFmtId="14" fontId="0" fillId="0" borderId="0" xfId="0" applyNumberFormat="1"/>
    <xf numFmtId="167" fontId="0" fillId="0" borderId="0" xfId="0" applyNumberFormat="1"/>
    <xf numFmtId="167" fontId="6" fillId="0" borderId="0" xfId="3" applyNumberFormat="1" applyAlignment="1" applyProtection="1"/>
    <xf numFmtId="3" fontId="0" fillId="0" borderId="0" xfId="0" applyNumberFormat="1"/>
    <xf numFmtId="0" fontId="0" fillId="0" borderId="0" xfId="0" quotePrefix="1"/>
    <xf numFmtId="165" fontId="0" fillId="0" borderId="0" xfId="0" applyNumberFormat="1"/>
    <xf numFmtId="164" fontId="0" fillId="0" borderId="0" xfId="1" applyNumberFormat="1" applyFont="1"/>
    <xf numFmtId="168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9" fontId="0" fillId="0" borderId="0" xfId="1" applyNumberFormat="1" applyFont="1"/>
    <xf numFmtId="9" fontId="3" fillId="0" borderId="0" xfId="2" applyNumberFormat="1"/>
    <xf numFmtId="169" fontId="3" fillId="0" borderId="0" xfId="2" applyNumberFormat="1"/>
    <xf numFmtId="0" fontId="3" fillId="0" borderId="0" xfId="2" applyFont="1"/>
    <xf numFmtId="170" fontId="3" fillId="0" borderId="0" xfId="2" applyNumberFormat="1" applyFont="1"/>
    <xf numFmtId="168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3" fillId="0" borderId="0" xfId="1" applyNumberFormat="1" applyFont="1"/>
    <xf numFmtId="164" fontId="0" fillId="6" borderId="0" xfId="1" applyNumberFormat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2" xfId="0" applyBorder="1"/>
    <xf numFmtId="0" fontId="0" fillId="5" borderId="0" xfId="0" applyFill="1" applyBorder="1"/>
    <xf numFmtId="3" fontId="0" fillId="0" borderId="0" xfId="0" applyNumberFormat="1" applyBorder="1"/>
    <xf numFmtId="0" fontId="0" fillId="0" borderId="11" xfId="0" applyBorder="1"/>
    <xf numFmtId="0" fontId="0" fillId="0" borderId="3" xfId="0" applyBorder="1"/>
    <xf numFmtId="3" fontId="0" fillId="0" borderId="3" xfId="0" applyNumberFormat="1" applyBorder="1"/>
    <xf numFmtId="0" fontId="0" fillId="0" borderId="12" xfId="0" applyBorder="1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</cellXfs>
  <cellStyles count="7">
    <cellStyle name="Hyperlink" xfId="3" builtinId="8"/>
    <cellStyle name="Normal" xfId="0" builtinId="0"/>
    <cellStyle name="Normal 2" xfId="2"/>
    <cellStyle name="Percent" xfId="1" builtinId="5"/>
    <cellStyle name="Percent 2" xfId="6"/>
    <cellStyle name="xls-style-3" xfId="5"/>
    <cellStyle name="xls-style-5" xfId="4"/>
  </cellStyles>
  <dxfs count="0"/>
  <tableStyles count="0" defaultTableStyle="TableStyleMedium9" defaultPivotStyle="PivotStyleLight16"/>
  <colors>
    <mruColors>
      <color rgb="FF004D86"/>
      <color rgb="FF00823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9772945758270962E-2"/>
          <c:y val="4.7417080631518872E-2"/>
          <c:w val="0.80320581465778373"/>
          <c:h val="0.83660294945571467"/>
        </c:manualLayout>
      </c:layout>
      <c:scatterChart>
        <c:scatterStyle val="lineMarker"/>
        <c:ser>
          <c:idx val="5"/>
          <c:order val="0"/>
          <c:tx>
            <c:v>R. balanced</c:v>
          </c:tx>
          <c:spPr>
            <a:ln w="76200" cap="flat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'Debt-GDP'!$B$87:$B$120</c:f>
              <c:numCache>
                <c:formatCode>m/d/yyyy</c:formatCode>
                <c:ptCount val="34"/>
                <c:pt idx="0">
                  <c:v>29859</c:v>
                </c:pt>
                <c:pt idx="1">
                  <c:v>30224</c:v>
                </c:pt>
                <c:pt idx="2">
                  <c:v>30589</c:v>
                </c:pt>
                <c:pt idx="3">
                  <c:v>30955</c:v>
                </c:pt>
                <c:pt idx="4">
                  <c:v>31320</c:v>
                </c:pt>
                <c:pt idx="5">
                  <c:v>31685</c:v>
                </c:pt>
                <c:pt idx="6">
                  <c:v>32050</c:v>
                </c:pt>
                <c:pt idx="7">
                  <c:v>32416</c:v>
                </c:pt>
                <c:pt idx="8">
                  <c:v>32780</c:v>
                </c:pt>
                <c:pt idx="9">
                  <c:v>33144</c:v>
                </c:pt>
                <c:pt idx="10">
                  <c:v>33511</c:v>
                </c:pt>
                <c:pt idx="11">
                  <c:v>33877</c:v>
                </c:pt>
                <c:pt idx="12">
                  <c:v>34242</c:v>
                </c:pt>
                <c:pt idx="13">
                  <c:v>34607</c:v>
                </c:pt>
                <c:pt idx="14">
                  <c:v>34971</c:v>
                </c:pt>
                <c:pt idx="15">
                  <c:v>35338</c:v>
                </c:pt>
                <c:pt idx="16">
                  <c:v>35703</c:v>
                </c:pt>
                <c:pt idx="17">
                  <c:v>36068</c:v>
                </c:pt>
                <c:pt idx="18">
                  <c:v>36433</c:v>
                </c:pt>
                <c:pt idx="19">
                  <c:v>36799</c:v>
                </c:pt>
                <c:pt idx="20">
                  <c:v>37164</c:v>
                </c:pt>
                <c:pt idx="21">
                  <c:v>37529</c:v>
                </c:pt>
                <c:pt idx="22">
                  <c:v>37894</c:v>
                </c:pt>
                <c:pt idx="23">
                  <c:v>38260</c:v>
                </c:pt>
                <c:pt idx="24">
                  <c:v>38625</c:v>
                </c:pt>
                <c:pt idx="25">
                  <c:v>38990</c:v>
                </c:pt>
                <c:pt idx="26">
                  <c:v>39355</c:v>
                </c:pt>
                <c:pt idx="27">
                  <c:v>39721</c:v>
                </c:pt>
                <c:pt idx="28">
                  <c:v>40086</c:v>
                </c:pt>
                <c:pt idx="29">
                  <c:v>40451</c:v>
                </c:pt>
                <c:pt idx="30">
                  <c:v>40816</c:v>
                </c:pt>
                <c:pt idx="31">
                  <c:v>41182</c:v>
                </c:pt>
                <c:pt idx="32">
                  <c:v>41547</c:v>
                </c:pt>
                <c:pt idx="33">
                  <c:v>41912</c:v>
                </c:pt>
              </c:numCache>
            </c:numRef>
          </c:xVal>
          <c:yVal>
            <c:numRef>
              <c:f>'Debt-GDP'!$L$87:$L$120</c:f>
              <c:numCache>
                <c:formatCode>0.0%</c:formatCode>
                <c:ptCount val="34"/>
                <c:pt idx="0">
                  <c:v>0.33299999999999996</c:v>
                </c:pt>
                <c:pt idx="1">
                  <c:v>0.28222250223929318</c:v>
                </c:pt>
                <c:pt idx="2">
                  <c:v>0.24771283263690352</c:v>
                </c:pt>
                <c:pt idx="3">
                  <c:v>0.25557652933832709</c:v>
                </c:pt>
                <c:pt idx="4">
                  <c:v>0.2145672146438149</c:v>
                </c:pt>
                <c:pt idx="5">
                  <c:v>0.18941559855258233</c:v>
                </c:pt>
                <c:pt idx="6">
                  <c:v>0.20063557963576439</c:v>
                </c:pt>
                <c:pt idx="7">
                  <c:v>0.19626157670127192</c:v>
                </c:pt>
                <c:pt idx="8">
                  <c:v>0.1843813974074964</c:v>
                </c:pt>
                <c:pt idx="9">
                  <c:v>0.14875927162128311</c:v>
                </c:pt>
                <c:pt idx="10">
                  <c:v>0.11905206054707493</c:v>
                </c:pt>
                <c:pt idx="11">
                  <c:v>0.12991613087925294</c:v>
                </c:pt>
                <c:pt idx="12">
                  <c:v>0.13535511762772004</c:v>
                </c:pt>
                <c:pt idx="13">
                  <c:v>0.15632370666120499</c:v>
                </c:pt>
                <c:pt idx="14">
                  <c:v>0.14871195200729853</c:v>
                </c:pt>
                <c:pt idx="15">
                  <c:v>0.15075785737504424</c:v>
                </c:pt>
                <c:pt idx="16">
                  <c:v>0.14976327350298543</c:v>
                </c:pt>
                <c:pt idx="17">
                  <c:v>0.12790205482939537</c:v>
                </c:pt>
                <c:pt idx="18">
                  <c:v>0.1071229691968193</c:v>
                </c:pt>
                <c:pt idx="19">
                  <c:v>8.4016838171891137E-2</c:v>
                </c:pt>
                <c:pt idx="20">
                  <c:v>3.1289437521324265E-2</c:v>
                </c:pt>
                <c:pt idx="21">
                  <c:v>6.2896355189903802E-3</c:v>
                </c:pt>
                <c:pt idx="22">
                  <c:v>1.040998746399748E-2</c:v>
                </c:pt>
                <c:pt idx="23">
                  <c:v>2.2778065337639573E-2</c:v>
                </c:pt>
                <c:pt idx="24">
                  <c:v>3.0459456763570689E-2</c:v>
                </c:pt>
                <c:pt idx="25">
                  <c:v>2.4189414141720274E-2</c:v>
                </c:pt>
                <c:pt idx="26">
                  <c:v>2.1659734024410564E-2</c:v>
                </c:pt>
                <c:pt idx="27">
                  <c:v>2.1627370961931455E-2</c:v>
                </c:pt>
                <c:pt idx="28">
                  <c:v>2.1785238759350047E-2</c:v>
                </c:pt>
                <c:pt idx="29">
                  <c:v>0.10778947391305117</c:v>
                </c:pt>
                <c:pt idx="30">
                  <c:v>0.15915967226086616</c:v>
                </c:pt>
                <c:pt idx="31">
                  <c:v>0.22162226227538326</c:v>
                </c:pt>
                <c:pt idx="32">
                  <c:v>0.23818644087082674</c:v>
                </c:pt>
                <c:pt idx="33">
                  <c:v>0.27362743714001286</c:v>
                </c:pt>
              </c:numCache>
            </c:numRef>
          </c:yVal>
        </c:ser>
        <c:ser>
          <c:idx val="0"/>
          <c:order val="1"/>
          <c:tx>
            <c:v>Before Reagan</c:v>
          </c:tx>
          <c:spPr>
            <a:ln w="50800" cap="flat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xVal>
            <c:numRef>
              <c:f>'Debt-GDP'!$B$35:$B$87</c:f>
              <c:numCache>
                <c:formatCode>m/d/yyyy</c:formatCode>
                <c:ptCount val="53"/>
                <c:pt idx="0">
                  <c:v>10773</c:v>
                </c:pt>
                <c:pt idx="1">
                  <c:v>11139</c:v>
                </c:pt>
                <c:pt idx="2">
                  <c:v>11504</c:v>
                </c:pt>
                <c:pt idx="3">
                  <c:v>11870</c:v>
                </c:pt>
                <c:pt idx="4">
                  <c:v>12235</c:v>
                </c:pt>
                <c:pt idx="5">
                  <c:v>12600</c:v>
                </c:pt>
                <c:pt idx="6">
                  <c:v>12964</c:v>
                </c:pt>
                <c:pt idx="7">
                  <c:v>13331</c:v>
                </c:pt>
                <c:pt idx="8">
                  <c:v>13696</c:v>
                </c:pt>
                <c:pt idx="9">
                  <c:v>14061</c:v>
                </c:pt>
                <c:pt idx="10">
                  <c:v>14426</c:v>
                </c:pt>
                <c:pt idx="11">
                  <c:v>14791</c:v>
                </c:pt>
                <c:pt idx="12">
                  <c:v>15157</c:v>
                </c:pt>
                <c:pt idx="13">
                  <c:v>15522</c:v>
                </c:pt>
                <c:pt idx="14">
                  <c:v>15887</c:v>
                </c:pt>
                <c:pt idx="15">
                  <c:v>16253</c:v>
                </c:pt>
                <c:pt idx="16">
                  <c:v>16618</c:v>
                </c:pt>
                <c:pt idx="17">
                  <c:v>16981</c:v>
                </c:pt>
                <c:pt idx="18">
                  <c:v>17348</c:v>
                </c:pt>
                <c:pt idx="19">
                  <c:v>17714</c:v>
                </c:pt>
                <c:pt idx="20">
                  <c:v>18079</c:v>
                </c:pt>
                <c:pt idx="21">
                  <c:v>18444</c:v>
                </c:pt>
                <c:pt idx="22">
                  <c:v>18808</c:v>
                </c:pt>
                <c:pt idx="23">
                  <c:v>19175</c:v>
                </c:pt>
                <c:pt idx="24">
                  <c:v>19540</c:v>
                </c:pt>
                <c:pt idx="25">
                  <c:v>19905</c:v>
                </c:pt>
                <c:pt idx="26">
                  <c:v>20270</c:v>
                </c:pt>
                <c:pt idx="27">
                  <c:v>20636</c:v>
                </c:pt>
                <c:pt idx="28">
                  <c:v>21001</c:v>
                </c:pt>
                <c:pt idx="29">
                  <c:v>21366</c:v>
                </c:pt>
                <c:pt idx="30">
                  <c:v>21731</c:v>
                </c:pt>
                <c:pt idx="31">
                  <c:v>22097</c:v>
                </c:pt>
                <c:pt idx="32">
                  <c:v>22462</c:v>
                </c:pt>
                <c:pt idx="33">
                  <c:v>22827</c:v>
                </c:pt>
                <c:pt idx="34">
                  <c:v>23192</c:v>
                </c:pt>
                <c:pt idx="35">
                  <c:v>23558</c:v>
                </c:pt>
                <c:pt idx="36">
                  <c:v>23923</c:v>
                </c:pt>
                <c:pt idx="37">
                  <c:v>24288</c:v>
                </c:pt>
                <c:pt idx="38">
                  <c:v>24653</c:v>
                </c:pt>
                <c:pt idx="39">
                  <c:v>25019</c:v>
                </c:pt>
                <c:pt idx="40">
                  <c:v>25384</c:v>
                </c:pt>
                <c:pt idx="41">
                  <c:v>25749</c:v>
                </c:pt>
                <c:pt idx="42">
                  <c:v>26114</c:v>
                </c:pt>
                <c:pt idx="43">
                  <c:v>26480</c:v>
                </c:pt>
                <c:pt idx="44">
                  <c:v>26845</c:v>
                </c:pt>
                <c:pt idx="45">
                  <c:v>27210</c:v>
                </c:pt>
                <c:pt idx="46">
                  <c:v>27575</c:v>
                </c:pt>
                <c:pt idx="47">
                  <c:v>27941</c:v>
                </c:pt>
                <c:pt idx="48">
                  <c:v>28398</c:v>
                </c:pt>
                <c:pt idx="49">
                  <c:v>28763</c:v>
                </c:pt>
                <c:pt idx="50">
                  <c:v>29128</c:v>
                </c:pt>
                <c:pt idx="51">
                  <c:v>29494</c:v>
                </c:pt>
                <c:pt idx="52">
                  <c:v>29859</c:v>
                </c:pt>
              </c:numCache>
            </c:numRef>
          </c:xVal>
          <c:yVal>
            <c:numRef>
              <c:f>'Debt-GDP'!$J$35:$J$87</c:f>
              <c:numCache>
                <c:formatCode>0.0%</c:formatCode>
                <c:ptCount val="53"/>
                <c:pt idx="0">
                  <c:v>0.16342749502027026</c:v>
                </c:pt>
                <c:pt idx="1">
                  <c:v>0.17747050253760965</c:v>
                </c:pt>
                <c:pt idx="2">
                  <c:v>0.21962459466287582</c:v>
                </c:pt>
                <c:pt idx="3">
                  <c:v>0.33197619155247021</c:v>
                </c:pt>
                <c:pt idx="4">
                  <c:v>0.3996218539033688</c:v>
                </c:pt>
                <c:pt idx="5">
                  <c:v>0.40989608203757577</c:v>
                </c:pt>
                <c:pt idx="6">
                  <c:v>0.39155378751064118</c:v>
                </c:pt>
                <c:pt idx="7">
                  <c:v>0.40308524455525058</c:v>
                </c:pt>
                <c:pt idx="8">
                  <c:v>0.39635053027519046</c:v>
                </c:pt>
                <c:pt idx="9">
                  <c:v>0.43164622898315907</c:v>
                </c:pt>
                <c:pt idx="10">
                  <c:v>0.43860664220292844</c:v>
                </c:pt>
                <c:pt idx="11">
                  <c:v>0.52400000000000002</c:v>
                </c:pt>
                <c:pt idx="12">
                  <c:v>0.504</c:v>
                </c:pt>
                <c:pt idx="13">
                  <c:v>0.54899999999999993</c:v>
                </c:pt>
                <c:pt idx="14">
                  <c:v>0.79099999999999993</c:v>
                </c:pt>
                <c:pt idx="15">
                  <c:v>0.97599999999999998</c:v>
                </c:pt>
                <c:pt idx="16">
                  <c:v>1.175</c:v>
                </c:pt>
                <c:pt idx="17">
                  <c:v>1.2170000000000001</c:v>
                </c:pt>
                <c:pt idx="18">
                  <c:v>1.103</c:v>
                </c:pt>
                <c:pt idx="19">
                  <c:v>0.9840000000000001</c:v>
                </c:pt>
                <c:pt idx="20">
                  <c:v>0.93200000000000005</c:v>
                </c:pt>
                <c:pt idx="21">
                  <c:v>0.94099999999999995</c:v>
                </c:pt>
                <c:pt idx="22">
                  <c:v>0.79599999999999993</c:v>
                </c:pt>
                <c:pt idx="23">
                  <c:v>0.74299999999999999</c:v>
                </c:pt>
                <c:pt idx="24">
                  <c:v>0.71299999999999997</c:v>
                </c:pt>
                <c:pt idx="25">
                  <c:v>0.71799999999999997</c:v>
                </c:pt>
                <c:pt idx="26">
                  <c:v>0.69499999999999995</c:v>
                </c:pt>
                <c:pt idx="27">
                  <c:v>0.63800000000000001</c:v>
                </c:pt>
                <c:pt idx="28">
                  <c:v>0.60499999999999998</c:v>
                </c:pt>
                <c:pt idx="29">
                  <c:v>0.60699999999999998</c:v>
                </c:pt>
                <c:pt idx="30">
                  <c:v>0.58499999999999996</c:v>
                </c:pt>
                <c:pt idx="31">
                  <c:v>0.56100000000000005</c:v>
                </c:pt>
                <c:pt idx="32">
                  <c:v>0.55100000000000005</c:v>
                </c:pt>
                <c:pt idx="33">
                  <c:v>0.53400000000000003</c:v>
                </c:pt>
                <c:pt idx="34">
                  <c:v>0.51800000000000002</c:v>
                </c:pt>
                <c:pt idx="35">
                  <c:v>0.49399999999999999</c:v>
                </c:pt>
                <c:pt idx="36">
                  <c:v>0.46899999999999997</c:v>
                </c:pt>
                <c:pt idx="37">
                  <c:v>0.436</c:v>
                </c:pt>
                <c:pt idx="38">
                  <c:v>0.41899999999999998</c:v>
                </c:pt>
                <c:pt idx="39">
                  <c:v>0.42499999999999999</c:v>
                </c:pt>
                <c:pt idx="40">
                  <c:v>0.38600000000000001</c:v>
                </c:pt>
                <c:pt idx="41">
                  <c:v>0.376</c:v>
                </c:pt>
                <c:pt idx="42">
                  <c:v>0.37799999999999995</c:v>
                </c:pt>
                <c:pt idx="43">
                  <c:v>0.37</c:v>
                </c:pt>
                <c:pt idx="44">
                  <c:v>0.35700000000000004</c:v>
                </c:pt>
                <c:pt idx="45">
                  <c:v>0.33600000000000002</c:v>
                </c:pt>
                <c:pt idx="46">
                  <c:v>0.34700000000000003</c:v>
                </c:pt>
                <c:pt idx="47">
                  <c:v>0.36200000000000004</c:v>
                </c:pt>
                <c:pt idx="48">
                  <c:v>0.35200000000000004</c:v>
                </c:pt>
                <c:pt idx="49">
                  <c:v>0.35799999999999998</c:v>
                </c:pt>
                <c:pt idx="50">
                  <c:v>0.35</c:v>
                </c:pt>
                <c:pt idx="51">
                  <c:v>0.33200000000000002</c:v>
                </c:pt>
                <c:pt idx="52">
                  <c:v>0.33299999999999996</c:v>
                </c:pt>
              </c:numCache>
            </c:numRef>
          </c:yVal>
        </c:ser>
        <c:ser>
          <c:idx val="1"/>
          <c:order val="2"/>
          <c:tx>
            <c:v>Reagan-Bush</c:v>
          </c:tx>
          <c:spPr>
            <a:ln w="76200" cap="flat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'Debt-GDP'!$B$87:$B$99</c:f>
              <c:numCache>
                <c:formatCode>m/d/yyyy</c:formatCode>
                <c:ptCount val="13"/>
                <c:pt idx="0">
                  <c:v>29859</c:v>
                </c:pt>
                <c:pt idx="1">
                  <c:v>30224</c:v>
                </c:pt>
                <c:pt idx="2">
                  <c:v>30589</c:v>
                </c:pt>
                <c:pt idx="3">
                  <c:v>30955</c:v>
                </c:pt>
                <c:pt idx="4">
                  <c:v>31320</c:v>
                </c:pt>
                <c:pt idx="5">
                  <c:v>31685</c:v>
                </c:pt>
                <c:pt idx="6">
                  <c:v>32050</c:v>
                </c:pt>
                <c:pt idx="7">
                  <c:v>32416</c:v>
                </c:pt>
                <c:pt idx="8">
                  <c:v>32780</c:v>
                </c:pt>
                <c:pt idx="9">
                  <c:v>33144</c:v>
                </c:pt>
                <c:pt idx="10">
                  <c:v>33511</c:v>
                </c:pt>
                <c:pt idx="11">
                  <c:v>33877</c:v>
                </c:pt>
                <c:pt idx="12">
                  <c:v>34242</c:v>
                </c:pt>
              </c:numCache>
            </c:numRef>
          </c:xVal>
          <c:yVal>
            <c:numRef>
              <c:f>'Debt-GDP'!$J$87:$J$99</c:f>
              <c:numCache>
                <c:formatCode>0.0%</c:formatCode>
                <c:ptCount val="13"/>
                <c:pt idx="0">
                  <c:v>0.33299999999999996</c:v>
                </c:pt>
                <c:pt idx="1">
                  <c:v>0.32600000000000001</c:v>
                </c:pt>
                <c:pt idx="2">
                  <c:v>0.35200000000000004</c:v>
                </c:pt>
                <c:pt idx="3">
                  <c:v>0.39899999999999997</c:v>
                </c:pt>
                <c:pt idx="4">
                  <c:v>0.40700000000000003</c:v>
                </c:pt>
                <c:pt idx="5">
                  <c:v>0.439</c:v>
                </c:pt>
                <c:pt idx="6">
                  <c:v>0.48100000000000004</c:v>
                </c:pt>
                <c:pt idx="7">
                  <c:v>0.505</c:v>
                </c:pt>
                <c:pt idx="8">
                  <c:v>0.51900000000000002</c:v>
                </c:pt>
                <c:pt idx="9">
                  <c:v>0.53100000000000003</c:v>
                </c:pt>
                <c:pt idx="10">
                  <c:v>0.55899999999999994</c:v>
                </c:pt>
                <c:pt idx="11">
                  <c:v>0.60599999999999998</c:v>
                </c:pt>
                <c:pt idx="12">
                  <c:v>0.6409999999999999</c:v>
                </c:pt>
              </c:numCache>
            </c:numRef>
          </c:yVal>
        </c:ser>
        <c:ser>
          <c:idx val="2"/>
          <c:order val="3"/>
          <c:tx>
            <c:v>Clinton</c:v>
          </c:tx>
          <c:spPr>
            <a:ln w="762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'Debt-GDP'!$B$99:$B$107</c:f>
              <c:numCache>
                <c:formatCode>m/d/yyyy</c:formatCode>
                <c:ptCount val="9"/>
                <c:pt idx="0">
                  <c:v>34242</c:v>
                </c:pt>
                <c:pt idx="1">
                  <c:v>34607</c:v>
                </c:pt>
                <c:pt idx="2">
                  <c:v>34971</c:v>
                </c:pt>
                <c:pt idx="3">
                  <c:v>35338</c:v>
                </c:pt>
                <c:pt idx="4">
                  <c:v>35703</c:v>
                </c:pt>
                <c:pt idx="5">
                  <c:v>36068</c:v>
                </c:pt>
                <c:pt idx="6">
                  <c:v>36433</c:v>
                </c:pt>
                <c:pt idx="7">
                  <c:v>36799</c:v>
                </c:pt>
                <c:pt idx="8">
                  <c:v>37164</c:v>
                </c:pt>
              </c:numCache>
            </c:numRef>
          </c:xVal>
          <c:yVal>
            <c:numRef>
              <c:f>'Debt-GDP'!$J$99:$J$107</c:f>
              <c:numCache>
                <c:formatCode>0.0%</c:formatCode>
                <c:ptCount val="9"/>
                <c:pt idx="0">
                  <c:v>0.6409999999999999</c:v>
                </c:pt>
                <c:pt idx="1">
                  <c:v>0.66200000000000003</c:v>
                </c:pt>
                <c:pt idx="2">
                  <c:v>0.66700000000000004</c:v>
                </c:pt>
                <c:pt idx="3">
                  <c:v>0.67200000000000004</c:v>
                </c:pt>
                <c:pt idx="4">
                  <c:v>0.67299999999999993</c:v>
                </c:pt>
                <c:pt idx="5">
                  <c:v>0.65599999999999992</c:v>
                </c:pt>
                <c:pt idx="6">
                  <c:v>0.63500000000000001</c:v>
                </c:pt>
                <c:pt idx="7">
                  <c:v>0.61399999999999999</c:v>
                </c:pt>
                <c:pt idx="8">
                  <c:v>0.57999999999999996</c:v>
                </c:pt>
              </c:numCache>
            </c:numRef>
          </c:yVal>
        </c:ser>
        <c:ser>
          <c:idx val="3"/>
          <c:order val="4"/>
          <c:tx>
            <c:v>Bush II</c:v>
          </c:tx>
          <c:spPr>
            <a:ln w="76200" cap="flat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'Debt-GDP'!$B$107:$B$115</c:f>
              <c:numCache>
                <c:formatCode>m/d/yyyy</c:formatCode>
                <c:ptCount val="9"/>
                <c:pt idx="0">
                  <c:v>37164</c:v>
                </c:pt>
                <c:pt idx="1">
                  <c:v>37529</c:v>
                </c:pt>
                <c:pt idx="2">
                  <c:v>37894</c:v>
                </c:pt>
                <c:pt idx="3">
                  <c:v>38260</c:v>
                </c:pt>
                <c:pt idx="4">
                  <c:v>38625</c:v>
                </c:pt>
                <c:pt idx="5">
                  <c:v>38990</c:v>
                </c:pt>
                <c:pt idx="6">
                  <c:v>39355</c:v>
                </c:pt>
                <c:pt idx="7">
                  <c:v>39721</c:v>
                </c:pt>
                <c:pt idx="8">
                  <c:v>40086</c:v>
                </c:pt>
              </c:numCache>
            </c:numRef>
          </c:xVal>
          <c:yVal>
            <c:numRef>
              <c:f>'Debt-GDP'!$J$107:$J$115</c:f>
              <c:numCache>
                <c:formatCode>0.0%</c:formatCode>
                <c:ptCount val="9"/>
                <c:pt idx="0">
                  <c:v>0.57999999999999996</c:v>
                </c:pt>
                <c:pt idx="1">
                  <c:v>0.57399999999999995</c:v>
                </c:pt>
                <c:pt idx="2">
                  <c:v>0.59699999999999998</c:v>
                </c:pt>
                <c:pt idx="3">
                  <c:v>0.625</c:v>
                </c:pt>
                <c:pt idx="4">
                  <c:v>0.63900000000000001</c:v>
                </c:pt>
                <c:pt idx="5">
                  <c:v>0.64400000000000002</c:v>
                </c:pt>
                <c:pt idx="6">
                  <c:v>0.64700000000000002</c:v>
                </c:pt>
                <c:pt idx="7">
                  <c:v>0.70406259810880434</c:v>
                </c:pt>
                <c:pt idx="8">
                  <c:v>0.85046211986701603</c:v>
                </c:pt>
              </c:numCache>
            </c:numRef>
          </c:yVal>
        </c:ser>
        <c:ser>
          <c:idx val="4"/>
          <c:order val="5"/>
          <c:tx>
            <c:v>Obama</c:v>
          </c:tx>
          <c:spPr>
            <a:ln w="76200" cap="flat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'Debt-GDP'!$B$115:$B$120</c:f>
              <c:numCache>
                <c:formatCode>m/d/yyyy</c:formatCode>
                <c:ptCount val="6"/>
                <c:pt idx="0">
                  <c:v>40086</c:v>
                </c:pt>
                <c:pt idx="1">
                  <c:v>40451</c:v>
                </c:pt>
                <c:pt idx="2">
                  <c:v>40816</c:v>
                </c:pt>
                <c:pt idx="3">
                  <c:v>41182</c:v>
                </c:pt>
                <c:pt idx="4">
                  <c:v>41547</c:v>
                </c:pt>
                <c:pt idx="5">
                  <c:v>41912</c:v>
                </c:pt>
              </c:numCache>
            </c:numRef>
          </c:xVal>
          <c:yVal>
            <c:numRef>
              <c:f>'Debt-GDP'!$J$115:$J$120</c:f>
              <c:numCache>
                <c:formatCode>0.0%</c:formatCode>
                <c:ptCount val="6"/>
                <c:pt idx="0">
                  <c:v>0.85046211986701603</c:v>
                </c:pt>
                <c:pt idx="1">
                  <c:v>0.92380055046008747</c:v>
                </c:pt>
                <c:pt idx="2">
                  <c:v>0.96936575370268219</c:v>
                </c:pt>
                <c:pt idx="3">
                  <c:v>1.0431184922460894</c:v>
                </c:pt>
                <c:pt idx="4">
                  <c:v>1.0567517372828343</c:v>
                </c:pt>
                <c:pt idx="5">
                  <c:v>1.0665299078534005</c:v>
                </c:pt>
              </c:numCache>
            </c:numRef>
          </c:yVal>
        </c:ser>
        <c:axId val="161240576"/>
        <c:axId val="161242112"/>
      </c:scatterChart>
      <c:valAx>
        <c:axId val="161240576"/>
        <c:scaling>
          <c:orientation val="minMax"/>
          <c:max val="43500"/>
          <c:min val="14427"/>
        </c:scaling>
        <c:axPos val="b"/>
        <c:numFmt formatCode="yyyy" sourceLinked="0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61242112"/>
        <c:crosses val="autoZero"/>
        <c:crossBetween val="midCat"/>
        <c:majorUnit val="3652.5"/>
      </c:valAx>
      <c:valAx>
        <c:axId val="161242112"/>
        <c:scaling>
          <c:orientation val="minMax"/>
          <c:max val="1.22"/>
          <c:min val="0"/>
        </c:scaling>
        <c:axPos val="l"/>
        <c:majorGridlines/>
        <c:numFmt formatCode="0%" sourceLinked="0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61240576"/>
        <c:crosses val="autoZero"/>
        <c:crossBetween val="midCat"/>
        <c:majorUnit val="0.2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9720</xdr:colOff>
      <xdr:row>1</xdr:row>
      <xdr:rowOff>193610</xdr:rowOff>
    </xdr:from>
    <xdr:to>
      <xdr:col>14</xdr:col>
      <xdr:colOff>311020</xdr:colOff>
      <xdr:row>20</xdr:row>
      <xdr:rowOff>174560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0.24333</cdr:x>
      <cdr:y>0.03724</cdr:y>
    </cdr:from>
    <cdr:to>
      <cdr:x>0.82959</cdr:x>
      <cdr:y>0.14286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06506" y="136849"/>
          <a:ext cx="3629684" cy="38805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576" tIns="0" rIns="18288" bIns="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/>
            <a:t>Gross National</a:t>
          </a:r>
          <a:r>
            <a:rPr lang="en-US" sz="1800" b="1" baseline="0"/>
            <a:t> Debt  as % of GDP</a:t>
          </a:r>
        </a:p>
        <a:p xmlns:a="http://schemas.openxmlformats.org/drawingml/2006/main">
          <a:pPr algn="ctr"/>
          <a:r>
            <a:rPr lang="en-US" sz="1300" b="1" baseline="0">
              <a:solidFill>
                <a:srgbClr val="C00000"/>
              </a:solidFill>
            </a:rPr>
            <a:t>z</a:t>
          </a:r>
          <a:r>
            <a:rPr lang="en-US" sz="1300" b="1" baseline="0">
              <a:solidFill>
                <a:schemeClr val="tx1"/>
              </a:solidFill>
            </a:rPr>
            <a:t>Facts.com, Oct. 2014</a:t>
          </a:r>
        </a:p>
      </cdr:txBody>
    </cdr:sp>
  </cdr:relSizeAnchor>
  <cdr:relSizeAnchor xmlns:cdr="http://schemas.openxmlformats.org/drawingml/2006/chartDrawing">
    <cdr:from>
      <cdr:x>0.11774</cdr:x>
      <cdr:y>0.69802</cdr:y>
    </cdr:from>
    <cdr:to>
      <cdr:x>0.49608</cdr:x>
      <cdr:y>0.8545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28954" y="2564747"/>
          <a:ext cx="2342372" cy="57495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64008" tIns="0" rIns="64008" bIns="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>
            <a:lnSpc>
              <a:spcPct val="80000"/>
            </a:lnSpc>
          </a:pPr>
          <a:r>
            <a:rPr lang="en-US" sz="1400" b="1" spc="30" baseline="0">
              <a:solidFill>
                <a:srgbClr val="00823B"/>
              </a:solidFill>
            </a:rPr>
            <a:t>If Reagan &amp; Bushes</a:t>
          </a:r>
        </a:p>
        <a:p xmlns:a="http://schemas.openxmlformats.org/drawingml/2006/main">
          <a:pPr algn="r">
            <a:lnSpc>
              <a:spcPct val="80000"/>
            </a:lnSpc>
          </a:pPr>
          <a:r>
            <a:rPr lang="en-US" sz="1400" b="1" spc="30" baseline="0">
              <a:solidFill>
                <a:srgbClr val="00823B"/>
              </a:solidFill>
            </a:rPr>
            <a:t>had balanced their budgets </a:t>
          </a:r>
        </a:p>
        <a:p xmlns:a="http://schemas.openxmlformats.org/drawingml/2006/main">
          <a:pPr algn="r"/>
          <a:r>
            <a:rPr lang="en-US" sz="1400" b="1" spc="30" baseline="0">
              <a:solidFill>
                <a:srgbClr val="00823B"/>
              </a:solidFill>
            </a:rPr>
            <a:t>and Dems did what they did</a:t>
          </a:r>
        </a:p>
      </cdr:txBody>
    </cdr:sp>
  </cdr:relSizeAnchor>
  <cdr:relSizeAnchor xmlns:cdr="http://schemas.openxmlformats.org/drawingml/2006/chartDrawing">
    <cdr:from>
      <cdr:x>0.49544</cdr:x>
      <cdr:y>0.35714</cdr:y>
    </cdr:from>
    <cdr:to>
      <cdr:x>0.60955</cdr:x>
      <cdr:y>0.49471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3067394" y="1312253"/>
          <a:ext cx="706466" cy="5054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0.51237</cdr:x>
      <cdr:y>0.42328</cdr:y>
    </cdr:from>
    <cdr:to>
      <cdr:x>0.63518</cdr:x>
      <cdr:y>0.54498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172194" y="1555278"/>
          <a:ext cx="760347" cy="44713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576" tIns="0" rIns="18288" bIns="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rgbClr val="C00000"/>
              </a:solidFill>
            </a:rPr>
            <a:t>Reagan</a:t>
          </a:r>
        </a:p>
        <a:p xmlns:a="http://schemas.openxmlformats.org/drawingml/2006/main">
          <a:pPr algn="l"/>
          <a:r>
            <a:rPr lang="en-US" sz="1400" b="1">
              <a:solidFill>
                <a:srgbClr val="C00000"/>
              </a:solidFill>
            </a:rPr>
            <a:t>Bush I</a:t>
          </a:r>
        </a:p>
      </cdr:txBody>
    </cdr:sp>
  </cdr:relSizeAnchor>
  <cdr:relSizeAnchor xmlns:cdr="http://schemas.openxmlformats.org/drawingml/2006/chartDrawing">
    <cdr:from>
      <cdr:x>0.63151</cdr:x>
      <cdr:y>0.45085</cdr:y>
    </cdr:from>
    <cdr:to>
      <cdr:x>0.74691</cdr:x>
      <cdr:y>0.58591</cdr:y>
    </cdr:to>
    <cdr:grpSp>
      <cdr:nvGrpSpPr>
        <cdr:cNvPr id="22" name="Group 21"/>
        <cdr:cNvGrpSpPr/>
      </cdr:nvGrpSpPr>
      <cdr:grpSpPr>
        <a:xfrm xmlns:a="http://schemas.openxmlformats.org/drawingml/2006/main">
          <a:off x="3909836" y="1656566"/>
          <a:ext cx="714470" cy="496253"/>
          <a:chOff x="3998665" y="1812078"/>
          <a:chExt cx="743702" cy="496254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3998665" y="2096016"/>
            <a:ext cx="743702" cy="212316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lIns="36576" tIns="0" rIns="18288" bIns="0" rtlCol="0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l"/>
            <a:r>
              <a:rPr lang="en-US" sz="1400" b="1">
                <a:solidFill>
                  <a:srgbClr val="004D86"/>
                </a:solidFill>
              </a:rPr>
              <a:t>Clinton</a:t>
            </a:r>
          </a:p>
        </cdr:txBody>
      </cdr:sp>
      <cdr:sp macro="" textlink="">
        <cdr:nvSpPr>
          <cdr:cNvPr id="10" name="Straight Arrow Connector 9"/>
          <cdr:cNvSpPr/>
        </cdr:nvSpPr>
        <cdr:spPr>
          <a:xfrm xmlns:a="http://schemas.openxmlformats.org/drawingml/2006/main" flipV="1">
            <a:off x="4261351" y="1812078"/>
            <a:ext cx="0" cy="312077"/>
          </a:xfrm>
          <a:prstGeom xmlns:a="http://schemas.openxmlformats.org/drawingml/2006/main" prst="straightConnector1">
            <a:avLst/>
          </a:prstGeom>
          <a:ln xmlns:a="http://schemas.openxmlformats.org/drawingml/2006/main" w="38100">
            <a:solidFill>
              <a:srgbClr val="004D86"/>
            </a:solidFill>
            <a:tailEnd type="arrow" w="sm" len="me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0.66209</cdr:x>
      <cdr:y>0.30706</cdr:y>
    </cdr:from>
    <cdr:to>
      <cdr:x>0.79114</cdr:x>
      <cdr:y>0.35203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4099177" y="1128227"/>
          <a:ext cx="798962" cy="1652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0.68057</cdr:x>
      <cdr:y>0.34586</cdr:y>
    </cdr:from>
    <cdr:to>
      <cdr:x>0.78575</cdr:x>
      <cdr:y>0.41882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213566" y="1270811"/>
          <a:ext cx="651210" cy="26807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576" tIns="0" rIns="18288" bIns="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1">
              <a:solidFill>
                <a:srgbClr val="C00000"/>
              </a:solidFill>
            </a:rPr>
            <a:t>Bush II</a:t>
          </a:r>
        </a:p>
      </cdr:txBody>
    </cdr:sp>
  </cdr:relSizeAnchor>
  <cdr:relSizeAnchor xmlns:cdr="http://schemas.openxmlformats.org/drawingml/2006/chartDrawing">
    <cdr:from>
      <cdr:x>0.69392</cdr:x>
      <cdr:y>0.20189</cdr:y>
    </cdr:from>
    <cdr:to>
      <cdr:x>0.80931</cdr:x>
      <cdr:y>0.25828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296222" y="741813"/>
          <a:ext cx="714429" cy="20719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576" tIns="0" rIns="18288" bIns="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1">
              <a:solidFill>
                <a:srgbClr val="004D86"/>
              </a:solidFill>
            </a:rPr>
            <a:t>Obama</a:t>
          </a:r>
        </a:p>
      </cdr:txBody>
    </cdr:sp>
  </cdr:relSizeAnchor>
  <cdr:relSizeAnchor xmlns:cdr="http://schemas.openxmlformats.org/drawingml/2006/chartDrawing">
    <cdr:from>
      <cdr:x>0.09405</cdr:x>
      <cdr:y>0.23828</cdr:y>
    </cdr:from>
    <cdr:to>
      <cdr:x>0.18053</cdr:x>
      <cdr:y>0.32028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82267" y="875523"/>
          <a:ext cx="535462" cy="30130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576" tIns="36576" rIns="18288" bIns="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500" b="1">
              <a:solidFill>
                <a:schemeClr val="tx1"/>
              </a:solidFill>
            </a:rPr>
            <a:t>WWII</a:t>
          </a:r>
        </a:p>
      </cdr:txBody>
    </cdr:sp>
  </cdr:relSizeAnchor>
  <cdr:relSizeAnchor xmlns:cdr="http://schemas.openxmlformats.org/drawingml/2006/chartDrawing">
    <cdr:from>
      <cdr:x>0.49132</cdr:x>
      <cdr:y>0.80134</cdr:y>
    </cdr:from>
    <cdr:to>
      <cdr:x>0.61971</cdr:x>
      <cdr:y>0.80134</cdr:y>
    </cdr:to>
    <cdr:cxnSp macro="">
      <cdr:nvCxnSpPr>
        <cdr:cNvPr id="15" name="Straight Arrow Connector 14"/>
        <cdr:cNvCxnSpPr/>
      </cdr:nvCxnSpPr>
      <cdr:spPr>
        <a:xfrm xmlns:a="http://schemas.openxmlformats.org/drawingml/2006/main">
          <a:off x="3041890" y="2944379"/>
          <a:ext cx="794894" cy="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50800" cap="flat" cmpd="sng" algn="ctr">
          <a:solidFill>
            <a:srgbClr val="00B050"/>
          </a:solidFill>
          <a:prstDash val="solid"/>
          <a:tailEnd type="arrow" w="sm" len="me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0.87483</cdr:x>
      <cdr:y>0.15363</cdr:y>
    </cdr:from>
    <cdr:to>
      <cdr:x>0.87483</cdr:x>
      <cdr:y>0.69326</cdr:y>
    </cdr:to>
    <cdr:sp macro="" textlink="">
      <cdr:nvSpPr>
        <cdr:cNvPr id="20" name="Straight Arrow Connector 19"/>
        <cdr:cNvSpPr/>
      </cdr:nvSpPr>
      <cdr:spPr>
        <a:xfrm xmlns:a="http://schemas.openxmlformats.org/drawingml/2006/main">
          <a:off x="5638217" y="564503"/>
          <a:ext cx="0" cy="1982755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38100" cap="flat" cmpd="sng" algn="ctr">
          <a:solidFill>
            <a:srgbClr val="FF0000"/>
          </a:solidFill>
          <a:prstDash val="solid"/>
          <a:headEnd type="arrow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0.83203</cdr:x>
      <cdr:y>0.32272</cdr:y>
    </cdr:from>
    <cdr:to>
      <cdr:x>0.99372</cdr:x>
      <cdr:y>0.54508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5151276" y="1185765"/>
          <a:ext cx="1001097" cy="81703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91440" tIns="91440" rIns="0" bIns="91440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rgbClr val="C00000"/>
              </a:solidFill>
            </a:rPr>
            <a:t>Republican</a:t>
          </a:r>
        </a:p>
        <a:p xmlns:a="http://schemas.openxmlformats.org/drawingml/2006/main">
          <a:pPr algn="l"/>
          <a:r>
            <a:rPr lang="en-US" sz="1400" b="1">
              <a:solidFill>
                <a:srgbClr val="C00000"/>
              </a:solidFill>
            </a:rPr>
            <a:t>National</a:t>
          </a:r>
        </a:p>
        <a:p xmlns:a="http://schemas.openxmlformats.org/drawingml/2006/main">
          <a:pPr algn="l"/>
          <a:r>
            <a:rPr lang="en-US" sz="1400" b="1">
              <a:solidFill>
                <a:srgbClr val="C00000"/>
              </a:solidFill>
            </a:rPr>
            <a:t>Debt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easurydirect.gov/govt/reports/pd/pd_debttothepenny.htm" TargetMode="External"/><Relationship Id="rId1" Type="http://schemas.openxmlformats.org/officeDocument/2006/relationships/hyperlink" Target="http://www.treasurydirect.gov/govt/reports/ir/ir_expense.ht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research.stlouisfed.org/fred2/series/GDPC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23"/>
  <sheetViews>
    <sheetView tabSelected="1" zoomScale="98" zoomScaleNormal="98" workbookViewId="0">
      <selection activeCell="E5" sqref="E5"/>
    </sheetView>
  </sheetViews>
  <sheetFormatPr defaultRowHeight="15"/>
  <cols>
    <col min="1" max="1" width="4.85546875" customWidth="1"/>
    <col min="2" max="2" width="13.140625" customWidth="1"/>
    <col min="3" max="3" width="18.7109375" customWidth="1"/>
    <col min="4" max="4" width="7.28515625" customWidth="1"/>
    <col min="5" max="5" width="18.140625" customWidth="1"/>
    <col min="6" max="7" width="9.140625" customWidth="1"/>
    <col min="11" max="12" width="10.7109375" customWidth="1"/>
    <col min="14" max="14" width="11.7109375" customWidth="1"/>
  </cols>
  <sheetData>
    <row r="1" spans="2:16">
      <c r="B1" s="6"/>
    </row>
    <row r="2" spans="2:16">
      <c r="B2" s="7" t="s">
        <v>3</v>
      </c>
      <c r="C2" t="s">
        <v>56</v>
      </c>
    </row>
    <row r="3" spans="2:16">
      <c r="B3" s="7" t="s">
        <v>2</v>
      </c>
      <c r="C3" t="s">
        <v>57</v>
      </c>
    </row>
    <row r="5" spans="2:16">
      <c r="B5" s="3" t="s">
        <v>0</v>
      </c>
      <c r="C5" s="4" t="s">
        <v>1</v>
      </c>
      <c r="E5" s="5"/>
      <c r="F5" s="1"/>
      <c r="G5" s="5"/>
    </row>
    <row r="6" spans="2:16">
      <c r="B6" s="1">
        <v>183</v>
      </c>
      <c r="C6" s="2">
        <v>2136961091.6700001</v>
      </c>
      <c r="F6" s="1"/>
      <c r="G6" s="27"/>
    </row>
    <row r="7" spans="2:16">
      <c r="B7" s="1">
        <v>548</v>
      </c>
      <c r="C7" s="2">
        <v>2143326933.8900001</v>
      </c>
      <c r="E7" s="29"/>
      <c r="F7" s="30"/>
      <c r="G7" s="5"/>
    </row>
    <row r="8" spans="2:16">
      <c r="B8" s="1">
        <v>913</v>
      </c>
      <c r="C8" s="2">
        <v>2158610445.8899999</v>
      </c>
      <c r="F8" s="30"/>
      <c r="G8" s="27"/>
      <c r="O8" s="5"/>
      <c r="P8" s="5"/>
    </row>
    <row r="9" spans="2:16">
      <c r="B9" s="1">
        <v>1278</v>
      </c>
      <c r="C9" s="2">
        <v>2202464781.8899999</v>
      </c>
      <c r="E9" s="5"/>
      <c r="F9" s="1"/>
      <c r="G9" s="5"/>
    </row>
    <row r="10" spans="2:16">
      <c r="B10" s="1">
        <v>1644</v>
      </c>
      <c r="C10" s="2">
        <v>2264003585.1399999</v>
      </c>
      <c r="F10" s="1"/>
      <c r="G10" s="27"/>
    </row>
    <row r="11" spans="2:16">
      <c r="B11" s="1">
        <v>2009</v>
      </c>
      <c r="C11" s="2">
        <v>2274615063.8400002</v>
      </c>
      <c r="E11" s="5"/>
      <c r="F11" s="28"/>
      <c r="G11" s="5"/>
    </row>
    <row r="12" spans="2:16">
      <c r="B12" s="1">
        <v>2374</v>
      </c>
      <c r="C12" s="2">
        <v>2337161839.04</v>
      </c>
      <c r="F12" s="28"/>
      <c r="G12" s="27"/>
    </row>
    <row r="13" spans="2:16">
      <c r="B13" s="1">
        <v>2739</v>
      </c>
      <c r="C13" s="2">
        <v>2457188061.54</v>
      </c>
      <c r="E13" s="5"/>
      <c r="F13" s="28"/>
      <c r="G13" s="5"/>
    </row>
    <row r="14" spans="2:16">
      <c r="B14" s="1">
        <v>3105</v>
      </c>
      <c r="C14" s="2">
        <v>2626806271.54</v>
      </c>
      <c r="F14" s="28"/>
      <c r="G14" s="27"/>
    </row>
    <row r="15" spans="2:16">
      <c r="B15" s="1">
        <v>3470</v>
      </c>
      <c r="C15" s="2">
        <v>2639546241.04</v>
      </c>
      <c r="E15" s="5"/>
      <c r="F15" s="1"/>
      <c r="G15" s="5"/>
    </row>
    <row r="16" spans="2:16">
      <c r="B16" s="1">
        <v>3835</v>
      </c>
      <c r="C16" s="2">
        <v>2652665838.04</v>
      </c>
      <c r="F16" s="1"/>
      <c r="G16" s="27"/>
      <c r="O16" s="5"/>
      <c r="P16" s="5"/>
    </row>
    <row r="17" spans="2:18">
      <c r="B17" s="1">
        <v>4200</v>
      </c>
      <c r="C17" s="2">
        <v>2765600606.6900001</v>
      </c>
      <c r="E17" s="5"/>
      <c r="F17" s="1"/>
      <c r="G17" s="5"/>
    </row>
    <row r="18" spans="2:18">
      <c r="B18" s="1">
        <v>4566</v>
      </c>
      <c r="C18" s="2">
        <v>2868373874.1599998</v>
      </c>
      <c r="F18" s="1"/>
      <c r="G18" s="27"/>
    </row>
    <row r="19" spans="2:18">
      <c r="B19" s="1">
        <v>4931</v>
      </c>
      <c r="C19" s="2">
        <v>2916204913.6599998</v>
      </c>
      <c r="E19" s="5"/>
      <c r="F19" s="1"/>
      <c r="G19" s="27"/>
    </row>
    <row r="20" spans="2:18">
      <c r="B20" s="1">
        <v>5296</v>
      </c>
      <c r="C20" s="2">
        <v>2912499269.1599998</v>
      </c>
      <c r="F20" s="1"/>
      <c r="G20" s="27"/>
      <c r="O20" s="5"/>
      <c r="P20" s="5"/>
    </row>
    <row r="21" spans="2:18">
      <c r="B21" s="1">
        <v>5661</v>
      </c>
      <c r="C21" s="2">
        <v>3058136873.1599998</v>
      </c>
      <c r="E21" s="5"/>
      <c r="F21" s="1"/>
      <c r="G21" s="27"/>
    </row>
    <row r="22" spans="2:18">
      <c r="B22" s="1">
        <v>6027</v>
      </c>
      <c r="C22" s="2">
        <v>3609244262.1599998</v>
      </c>
      <c r="F22" s="1"/>
      <c r="G22" s="27"/>
    </row>
    <row r="23" spans="2:18">
      <c r="B23" s="1">
        <v>6392</v>
      </c>
      <c r="C23" s="2">
        <v>5717770279.5200005</v>
      </c>
      <c r="E23" s="29"/>
      <c r="F23" s="23" t="s">
        <v>39</v>
      </c>
      <c r="G23" s="1">
        <v>14427</v>
      </c>
      <c r="H23" s="18">
        <f>G23</f>
        <v>14427</v>
      </c>
    </row>
    <row r="24" spans="2:18">
      <c r="B24" s="1">
        <v>6757</v>
      </c>
      <c r="C24" s="2">
        <v>14592161414</v>
      </c>
      <c r="G24" s="15">
        <v>42005</v>
      </c>
      <c r="H24" s="18">
        <f>G24</f>
        <v>42005</v>
      </c>
      <c r="O24" s="5"/>
      <c r="P24" s="5"/>
      <c r="R24" s="21"/>
    </row>
    <row r="25" spans="2:18">
      <c r="B25" s="1">
        <v>7122</v>
      </c>
      <c r="C25" s="2">
        <v>27390970113.119999</v>
      </c>
      <c r="G25" s="5"/>
    </row>
    <row r="26" spans="2:18">
      <c r="B26" s="1">
        <v>7488</v>
      </c>
      <c r="C26" s="2">
        <v>25952456406.16</v>
      </c>
    </row>
    <row r="27" spans="2:18">
      <c r="B27" s="1">
        <v>7852</v>
      </c>
      <c r="C27" s="2">
        <v>23977450552.540001</v>
      </c>
    </row>
    <row r="28" spans="2:18">
      <c r="B28" s="1">
        <v>8217</v>
      </c>
      <c r="C28" s="2">
        <v>22963381708.310001</v>
      </c>
      <c r="G28" s="5"/>
      <c r="O28" s="5"/>
      <c r="P28" s="5"/>
    </row>
    <row r="29" spans="2:18">
      <c r="B29" s="1">
        <v>8582</v>
      </c>
      <c r="C29" s="2">
        <v>22349707365.360001</v>
      </c>
      <c r="O29" s="5"/>
      <c r="P29" s="5"/>
    </row>
    <row r="30" spans="2:18">
      <c r="B30" s="1">
        <v>8948</v>
      </c>
      <c r="C30" s="2">
        <v>21250812989.490002</v>
      </c>
      <c r="O30" s="1"/>
      <c r="P30" s="5"/>
    </row>
    <row r="31" spans="2:18">
      <c r="B31" s="1">
        <v>9313</v>
      </c>
      <c r="C31" s="2">
        <v>20516193887.900002</v>
      </c>
      <c r="G31" s="5"/>
      <c r="O31" s="1"/>
      <c r="P31" s="27"/>
    </row>
    <row r="32" spans="2:18">
      <c r="B32" s="1">
        <v>9678</v>
      </c>
      <c r="C32" s="2">
        <v>19643216315.189999</v>
      </c>
      <c r="O32" s="5"/>
      <c r="P32" s="5"/>
    </row>
    <row r="33" spans="2:16">
      <c r="B33" s="1">
        <v>10043</v>
      </c>
      <c r="C33" s="2">
        <v>18511906931.849998</v>
      </c>
      <c r="H33" s="11" t="s">
        <v>7</v>
      </c>
      <c r="I33" s="14" t="s">
        <v>9</v>
      </c>
      <c r="J33" s="14" t="s">
        <v>9</v>
      </c>
      <c r="O33" s="29"/>
      <c r="P33" s="5"/>
    </row>
    <row r="34" spans="2:16">
      <c r="B34" s="1">
        <v>10409</v>
      </c>
      <c r="C34" s="2">
        <v>17604293201.43</v>
      </c>
      <c r="G34" s="5"/>
      <c r="H34" s="11" t="s">
        <v>8</v>
      </c>
      <c r="I34" s="14" t="s">
        <v>10</v>
      </c>
      <c r="J34" s="14" t="s">
        <v>10</v>
      </c>
      <c r="O34" s="30"/>
      <c r="P34" s="5"/>
    </row>
    <row r="35" spans="2:16">
      <c r="B35" s="1">
        <v>10773</v>
      </c>
      <c r="C35" s="2">
        <v>16931088484.1</v>
      </c>
      <c r="G35" s="12">
        <v>10773</v>
      </c>
      <c r="H35" s="13">
        <v>103.6</v>
      </c>
      <c r="I35" s="34">
        <f>C35/(H35*1000000000)</f>
        <v>0.16342749502027026</v>
      </c>
      <c r="J35" s="21">
        <f t="shared" ref="J35:J45" si="0">C35/(H35*1000000000)</f>
        <v>0.16342749502027026</v>
      </c>
      <c r="O35" s="30"/>
      <c r="P35" s="27"/>
    </row>
    <row r="36" spans="2:16">
      <c r="B36" s="1">
        <v>11139</v>
      </c>
      <c r="C36" s="2">
        <v>16185309831.43</v>
      </c>
      <c r="G36" s="12">
        <v>11139</v>
      </c>
      <c r="H36" s="13">
        <v>91.2</v>
      </c>
      <c r="I36" s="34">
        <f t="shared" ref="I36:I99" si="1">C36/(H36*1000000000)</f>
        <v>0.17747050253760965</v>
      </c>
      <c r="J36" s="21">
        <f t="shared" si="0"/>
        <v>0.17747050253760965</v>
      </c>
      <c r="O36" s="5"/>
      <c r="P36" s="5"/>
    </row>
    <row r="37" spans="2:16">
      <c r="B37" s="1">
        <v>11504</v>
      </c>
      <c r="C37" s="2">
        <v>16801281491.709999</v>
      </c>
      <c r="G37" s="12">
        <v>11504</v>
      </c>
      <c r="H37" s="13">
        <v>76.5</v>
      </c>
      <c r="I37" s="34">
        <f t="shared" si="1"/>
        <v>0.21962459466287582</v>
      </c>
      <c r="J37" s="21">
        <f t="shared" si="0"/>
        <v>0.21962459466287582</v>
      </c>
    </row>
    <row r="38" spans="2:16">
      <c r="B38" s="1">
        <v>11870</v>
      </c>
      <c r="C38" s="2">
        <v>19487002444.130001</v>
      </c>
      <c r="G38" s="12">
        <v>11870</v>
      </c>
      <c r="H38" s="13">
        <v>58.7</v>
      </c>
      <c r="I38" s="34">
        <f t="shared" si="1"/>
        <v>0.33197619155247021</v>
      </c>
      <c r="J38" s="21">
        <f t="shared" si="0"/>
        <v>0.33197619155247021</v>
      </c>
    </row>
    <row r="39" spans="2:16">
      <c r="B39" s="1">
        <v>12235</v>
      </c>
      <c r="C39" s="2">
        <v>22538672560.150002</v>
      </c>
      <c r="G39" s="12">
        <v>12235</v>
      </c>
      <c r="H39" s="13">
        <v>56.4</v>
      </c>
      <c r="I39" s="34">
        <f t="shared" si="1"/>
        <v>0.3996218539033688</v>
      </c>
      <c r="J39" s="21">
        <f t="shared" si="0"/>
        <v>0.3996218539033688</v>
      </c>
    </row>
    <row r="40" spans="2:16">
      <c r="B40" s="1">
        <v>12600</v>
      </c>
      <c r="C40" s="2">
        <v>27053141414.48</v>
      </c>
      <c r="G40" s="12">
        <v>12600</v>
      </c>
      <c r="H40" s="13">
        <v>66</v>
      </c>
      <c r="I40" s="34">
        <f t="shared" si="1"/>
        <v>0.40989608203757577</v>
      </c>
      <c r="J40" s="21">
        <f t="shared" si="0"/>
        <v>0.40989608203757577</v>
      </c>
    </row>
    <row r="41" spans="2:16">
      <c r="B41" s="1">
        <v>12964</v>
      </c>
      <c r="C41" s="2">
        <v>28700892624.529999</v>
      </c>
      <c r="G41" s="12">
        <v>12964</v>
      </c>
      <c r="H41" s="13">
        <v>73.3</v>
      </c>
      <c r="I41" s="34">
        <f t="shared" si="1"/>
        <v>0.39155378751064118</v>
      </c>
      <c r="J41" s="21">
        <f t="shared" si="0"/>
        <v>0.39155378751064118</v>
      </c>
    </row>
    <row r="42" spans="2:16">
      <c r="B42" s="1">
        <v>13331</v>
      </c>
      <c r="C42" s="2">
        <v>33778543493.73</v>
      </c>
      <c r="G42" s="12">
        <v>13331</v>
      </c>
      <c r="H42" s="13">
        <v>83.8</v>
      </c>
      <c r="I42" s="34">
        <f t="shared" si="1"/>
        <v>0.40308524455525058</v>
      </c>
      <c r="J42" s="21">
        <f t="shared" si="0"/>
        <v>0.40308524455525058</v>
      </c>
    </row>
    <row r="43" spans="2:16">
      <c r="B43" s="1">
        <v>13696</v>
      </c>
      <c r="C43" s="2">
        <v>36424613732.290001</v>
      </c>
      <c r="G43" s="12">
        <v>13696</v>
      </c>
      <c r="H43" s="13">
        <v>91.9</v>
      </c>
      <c r="I43" s="34">
        <f t="shared" si="1"/>
        <v>0.39635053027519046</v>
      </c>
      <c r="J43" s="21">
        <f t="shared" si="0"/>
        <v>0.39635053027519046</v>
      </c>
      <c r="K43" s="23"/>
    </row>
    <row r="44" spans="2:16">
      <c r="B44" s="1">
        <v>14061</v>
      </c>
      <c r="C44" s="2">
        <v>37164740315.449997</v>
      </c>
      <c r="G44" s="12">
        <v>14061</v>
      </c>
      <c r="H44" s="13">
        <v>86.1</v>
      </c>
      <c r="I44" s="34">
        <f t="shared" si="1"/>
        <v>0.43164622898315907</v>
      </c>
      <c r="J44" s="21">
        <f t="shared" si="0"/>
        <v>0.43164622898315907</v>
      </c>
      <c r="K44" s="23"/>
    </row>
    <row r="45" spans="2:16">
      <c r="B45" s="1">
        <v>14426</v>
      </c>
      <c r="C45" s="2">
        <v>40439532411.110001</v>
      </c>
      <c r="G45" s="12">
        <v>14426</v>
      </c>
      <c r="H45" s="13">
        <v>92.2</v>
      </c>
      <c r="I45" s="34">
        <f t="shared" si="1"/>
        <v>0.43860664220292844</v>
      </c>
      <c r="J45" s="21">
        <f t="shared" si="0"/>
        <v>0.43860664220292844</v>
      </c>
      <c r="K45" s="23"/>
    </row>
    <row r="46" spans="2:16">
      <c r="B46" s="1">
        <v>14791</v>
      </c>
      <c r="C46" s="2">
        <v>42967531037.68</v>
      </c>
      <c r="G46" s="12">
        <v>14791</v>
      </c>
      <c r="H46" s="13">
        <v>101.4</v>
      </c>
      <c r="I46" s="34">
        <f t="shared" si="1"/>
        <v>0.4237429096418146</v>
      </c>
      <c r="J46" s="35">
        <v>0.52400000000000002</v>
      </c>
      <c r="K46" t="s">
        <v>58</v>
      </c>
    </row>
    <row r="47" spans="2:16">
      <c r="B47" s="1">
        <v>15157</v>
      </c>
      <c r="C47" s="2">
        <v>48961443535.709999</v>
      </c>
      <c r="G47" s="12">
        <v>15157</v>
      </c>
      <c r="H47" s="13">
        <v>126.7</v>
      </c>
      <c r="I47" s="34">
        <f t="shared" si="1"/>
        <v>0.3864360184349645</v>
      </c>
      <c r="J47" s="35">
        <v>0.504</v>
      </c>
      <c r="K47" t="s">
        <v>55</v>
      </c>
    </row>
    <row r="48" spans="2:16">
      <c r="B48" s="1">
        <v>15522</v>
      </c>
      <c r="C48" s="2">
        <v>72422445116.220001</v>
      </c>
      <c r="G48" s="12">
        <v>15522</v>
      </c>
      <c r="H48" s="13">
        <v>161.9</v>
      </c>
      <c r="I48" s="34">
        <f t="shared" si="1"/>
        <v>0.44732825890191474</v>
      </c>
      <c r="J48" s="35">
        <v>0.54899999999999993</v>
      </c>
      <c r="K48" t="s">
        <v>59</v>
      </c>
    </row>
    <row r="49" spans="2:11">
      <c r="B49" s="1">
        <v>15887</v>
      </c>
      <c r="C49" s="2">
        <v>136696090329.89999</v>
      </c>
      <c r="G49" s="12">
        <v>15887</v>
      </c>
      <c r="H49" s="13">
        <v>198.6</v>
      </c>
      <c r="I49" s="34">
        <f t="shared" si="1"/>
        <v>0.68829854143957703</v>
      </c>
      <c r="J49" s="35">
        <v>0.79099999999999993</v>
      </c>
      <c r="K49" t="s">
        <v>63</v>
      </c>
    </row>
    <row r="50" spans="2:11">
      <c r="B50" s="1">
        <v>16253</v>
      </c>
      <c r="C50" s="2">
        <v>201003387221.13</v>
      </c>
      <c r="G50" s="12">
        <v>16253</v>
      </c>
      <c r="H50" s="13">
        <v>219.8</v>
      </c>
      <c r="I50" s="34">
        <f t="shared" si="1"/>
        <v>0.91448310837638769</v>
      </c>
      <c r="J50" s="35">
        <v>0.97599999999999998</v>
      </c>
      <c r="K50" t="s">
        <v>64</v>
      </c>
    </row>
    <row r="51" spans="2:11">
      <c r="B51" s="1">
        <v>16618</v>
      </c>
      <c r="C51" s="2">
        <v>258682187409.92999</v>
      </c>
      <c r="G51" s="12">
        <v>16618</v>
      </c>
      <c r="H51" s="13">
        <v>223</v>
      </c>
      <c r="I51" s="34">
        <f t="shared" si="1"/>
        <v>1.160009809013139</v>
      </c>
      <c r="J51" s="35">
        <v>1.175</v>
      </c>
      <c r="K51" t="s">
        <v>65</v>
      </c>
    </row>
    <row r="52" spans="2:11">
      <c r="B52" s="1">
        <v>16981</v>
      </c>
      <c r="C52" s="2">
        <v>269422099173.26001</v>
      </c>
      <c r="G52" s="12">
        <v>16981</v>
      </c>
      <c r="H52" s="13">
        <v>222.2</v>
      </c>
      <c r="I52" s="34">
        <f t="shared" si="1"/>
        <v>1.2125206983495049</v>
      </c>
      <c r="J52" s="35">
        <v>1.2170000000000001</v>
      </c>
    </row>
    <row r="53" spans="2:11">
      <c r="B53" s="1">
        <v>17348</v>
      </c>
      <c r="C53" s="2">
        <v>258286383108.67001</v>
      </c>
      <c r="G53" s="12">
        <v>17348</v>
      </c>
      <c r="H53" s="13">
        <v>242.45</v>
      </c>
      <c r="I53" s="34">
        <f t="shared" si="1"/>
        <v>1.06531814027086</v>
      </c>
      <c r="J53" s="35">
        <v>1.103</v>
      </c>
      <c r="K53" t="s">
        <v>66</v>
      </c>
    </row>
    <row r="54" spans="2:11">
      <c r="B54" s="1">
        <v>17714</v>
      </c>
      <c r="C54" s="2">
        <v>252292246512.98999</v>
      </c>
      <c r="G54" s="12">
        <v>17714</v>
      </c>
      <c r="H54" s="13">
        <v>270.55</v>
      </c>
      <c r="I54" s="34">
        <f t="shared" si="1"/>
        <v>0.93251615787466269</v>
      </c>
      <c r="J54" s="35">
        <v>0.9840000000000001</v>
      </c>
    </row>
    <row r="55" spans="2:11">
      <c r="B55" s="1">
        <v>18079</v>
      </c>
      <c r="C55" s="2">
        <v>252770359860.32999</v>
      </c>
      <c r="G55" s="12">
        <v>18079</v>
      </c>
      <c r="H55" s="13">
        <v>266.89999999999998</v>
      </c>
      <c r="I55" s="34">
        <f t="shared" si="1"/>
        <v>0.94706017182588986</v>
      </c>
      <c r="J55" s="35">
        <v>0.93200000000000005</v>
      </c>
    </row>
    <row r="56" spans="2:11">
      <c r="B56" s="1">
        <v>18444</v>
      </c>
      <c r="C56" s="2">
        <v>257357352351.04001</v>
      </c>
      <c r="G56" s="12">
        <v>18444</v>
      </c>
      <c r="H56" s="13">
        <v>293.2</v>
      </c>
      <c r="I56" s="34">
        <f t="shared" si="1"/>
        <v>0.87775358919181445</v>
      </c>
      <c r="J56" s="35">
        <v>0.94099999999999995</v>
      </c>
    </row>
    <row r="57" spans="2:11">
      <c r="B57" s="1">
        <v>18808</v>
      </c>
      <c r="C57" s="2">
        <v>255221976814.92999</v>
      </c>
      <c r="G57" s="12">
        <v>18808</v>
      </c>
      <c r="H57" s="13">
        <v>340.05</v>
      </c>
      <c r="I57" s="34">
        <f t="shared" si="1"/>
        <v>0.75054249908816351</v>
      </c>
      <c r="J57" s="35">
        <v>0.79599999999999993</v>
      </c>
    </row>
    <row r="58" spans="2:11">
      <c r="B58" s="1">
        <v>19175</v>
      </c>
      <c r="C58" s="2">
        <v>259105178785.42999</v>
      </c>
      <c r="G58" s="12">
        <v>19175</v>
      </c>
      <c r="H58" s="13">
        <v>355.3</v>
      </c>
      <c r="I58" s="34">
        <f t="shared" si="1"/>
        <v>0.72925746913996625</v>
      </c>
      <c r="J58" s="35">
        <v>0.74299999999999999</v>
      </c>
    </row>
    <row r="59" spans="2:11">
      <c r="B59" s="1">
        <v>19540</v>
      </c>
      <c r="C59" s="2">
        <v>266071061638.57001</v>
      </c>
      <c r="G59" s="12">
        <v>19540</v>
      </c>
      <c r="H59" s="13">
        <v>381.55</v>
      </c>
      <c r="I59" s="34">
        <f t="shared" si="1"/>
        <v>0.69734258062788623</v>
      </c>
      <c r="J59" s="35">
        <v>0.71299999999999997</v>
      </c>
    </row>
    <row r="60" spans="2:11">
      <c r="B60" s="1">
        <v>19905</v>
      </c>
      <c r="C60" s="2">
        <v>271259599108.45999</v>
      </c>
      <c r="G60" s="12">
        <v>19905</v>
      </c>
      <c r="H60" s="13">
        <v>378.4</v>
      </c>
      <c r="I60" s="34">
        <f t="shared" si="1"/>
        <v>0.71685940567774842</v>
      </c>
      <c r="J60" s="35">
        <v>0.71799999999999997</v>
      </c>
    </row>
    <row r="61" spans="2:11">
      <c r="B61" s="1">
        <v>20270</v>
      </c>
      <c r="C61" s="2">
        <v>274374222802.62</v>
      </c>
      <c r="G61" s="12">
        <v>20270</v>
      </c>
      <c r="H61" s="13">
        <v>415.15</v>
      </c>
      <c r="I61" s="34">
        <f t="shared" si="1"/>
        <v>0.66090382464800679</v>
      </c>
      <c r="J61" s="35">
        <v>0.69499999999999995</v>
      </c>
    </row>
    <row r="62" spans="2:11">
      <c r="B62" s="1">
        <v>20636</v>
      </c>
      <c r="C62" s="2">
        <v>272750813649.32001</v>
      </c>
      <c r="G62" s="12">
        <v>20636</v>
      </c>
      <c r="H62" s="13">
        <v>436.7</v>
      </c>
      <c r="I62" s="34">
        <f t="shared" si="1"/>
        <v>0.62457250663915731</v>
      </c>
      <c r="J62" s="35">
        <v>0.63800000000000001</v>
      </c>
    </row>
    <row r="63" spans="2:11">
      <c r="B63" s="1">
        <v>21001</v>
      </c>
      <c r="C63" s="2">
        <v>270527171896.42999</v>
      </c>
      <c r="G63" s="12">
        <v>21001</v>
      </c>
      <c r="H63" s="13">
        <v>462.79999999999995</v>
      </c>
      <c r="I63" s="34">
        <f t="shared" si="1"/>
        <v>0.58454445094302077</v>
      </c>
      <c r="J63" s="35">
        <v>0.60499999999999998</v>
      </c>
    </row>
    <row r="64" spans="2:11">
      <c r="B64" s="1">
        <v>21366</v>
      </c>
      <c r="C64" s="2">
        <v>276343217745.81</v>
      </c>
      <c r="G64" s="12">
        <v>21366</v>
      </c>
      <c r="H64" s="13">
        <v>464.85</v>
      </c>
      <c r="I64" s="34">
        <f t="shared" si="1"/>
        <v>0.59447825695559853</v>
      </c>
      <c r="J64" s="35">
        <v>0.60699999999999998</v>
      </c>
    </row>
    <row r="65" spans="2:10">
      <c r="B65" s="1">
        <v>21731</v>
      </c>
      <c r="C65" s="2">
        <v>284705907078.21997</v>
      </c>
      <c r="G65" s="12">
        <v>21731</v>
      </c>
      <c r="H65" s="13">
        <v>508.9</v>
      </c>
      <c r="I65" s="34">
        <f t="shared" si="1"/>
        <v>0.55945354112442514</v>
      </c>
      <c r="J65" s="35">
        <v>0.58499999999999996</v>
      </c>
    </row>
    <row r="66" spans="2:10">
      <c r="B66" s="1">
        <v>22097</v>
      </c>
      <c r="C66" s="2">
        <v>286330760848.37</v>
      </c>
      <c r="G66" s="12">
        <v>22097</v>
      </c>
      <c r="H66" s="13">
        <v>527.6</v>
      </c>
      <c r="I66" s="34">
        <f t="shared" si="1"/>
        <v>0.54270424724861632</v>
      </c>
      <c r="J66" s="35">
        <v>0.56100000000000005</v>
      </c>
    </row>
    <row r="67" spans="2:10">
      <c r="B67" s="1">
        <v>22462</v>
      </c>
      <c r="C67" s="2">
        <v>288970938610.04999</v>
      </c>
      <c r="G67" s="12">
        <v>22462</v>
      </c>
      <c r="H67" s="13">
        <v>544.25</v>
      </c>
      <c r="I67" s="34">
        <f t="shared" si="1"/>
        <v>0.53095257438686261</v>
      </c>
      <c r="J67" s="35">
        <v>0.55100000000000005</v>
      </c>
    </row>
    <row r="68" spans="2:10">
      <c r="B68" s="1">
        <v>22827</v>
      </c>
      <c r="C68" s="2">
        <v>298200822720.87</v>
      </c>
      <c r="G68" s="12">
        <v>22827</v>
      </c>
      <c r="H68" s="13">
        <v>586.6</v>
      </c>
      <c r="I68" s="34">
        <f t="shared" si="1"/>
        <v>0.50835462448153768</v>
      </c>
      <c r="J68" s="35">
        <v>0.53400000000000003</v>
      </c>
    </row>
    <row r="69" spans="2:10">
      <c r="B69" s="1">
        <v>23192</v>
      </c>
      <c r="C69" s="2">
        <v>305859632996.40997</v>
      </c>
      <c r="G69" s="12">
        <v>23192</v>
      </c>
      <c r="H69" s="13">
        <v>617.54999999999995</v>
      </c>
      <c r="I69" s="34">
        <f t="shared" si="1"/>
        <v>0.49527914014478175</v>
      </c>
      <c r="J69" s="35">
        <v>0.51800000000000002</v>
      </c>
    </row>
    <row r="70" spans="2:10">
      <c r="B70" s="1">
        <v>23558</v>
      </c>
      <c r="C70" s="2">
        <v>311712899257.29999</v>
      </c>
      <c r="G70" s="12">
        <v>23558</v>
      </c>
      <c r="H70" s="13">
        <v>664.7</v>
      </c>
      <c r="I70" s="34">
        <f t="shared" si="1"/>
        <v>0.4689527595265533</v>
      </c>
      <c r="J70" s="35">
        <v>0.49399999999999999</v>
      </c>
    </row>
    <row r="71" spans="2:10">
      <c r="B71" s="1">
        <v>23923</v>
      </c>
      <c r="C71" s="2">
        <v>317273898983.64001</v>
      </c>
      <c r="G71" s="12">
        <v>23923</v>
      </c>
      <c r="H71" s="13">
        <v>716.65000000000009</v>
      </c>
      <c r="I71" s="34">
        <f t="shared" si="1"/>
        <v>0.44271806179256257</v>
      </c>
      <c r="J71" s="35">
        <v>0.46899999999999997</v>
      </c>
    </row>
    <row r="72" spans="2:10">
      <c r="B72" s="1">
        <v>24288</v>
      </c>
      <c r="C72" s="2">
        <v>319907087795.47998</v>
      </c>
      <c r="G72" s="12">
        <v>24288</v>
      </c>
      <c r="H72" s="13">
        <v>786.5</v>
      </c>
      <c r="I72" s="34">
        <f t="shared" si="1"/>
        <v>0.40674772764841699</v>
      </c>
      <c r="J72" s="35">
        <v>0.436</v>
      </c>
    </row>
    <row r="73" spans="2:10">
      <c r="B73" s="1">
        <v>24653</v>
      </c>
      <c r="C73" s="2">
        <v>326220937794.53998</v>
      </c>
      <c r="G73" s="12">
        <v>24653</v>
      </c>
      <c r="H73" s="13">
        <v>829.65</v>
      </c>
      <c r="I73" s="34">
        <f t="shared" si="1"/>
        <v>0.39320308298022055</v>
      </c>
      <c r="J73" s="35">
        <v>0.41899999999999998</v>
      </c>
    </row>
    <row r="74" spans="2:10">
      <c r="B74" s="1">
        <v>25019</v>
      </c>
      <c r="C74" s="2">
        <v>347578406425.88</v>
      </c>
      <c r="G74" s="12">
        <v>25019</v>
      </c>
      <c r="H74" s="13">
        <v>911.7</v>
      </c>
      <c r="I74" s="34">
        <f t="shared" si="1"/>
        <v>0.38124208229228912</v>
      </c>
      <c r="J74" s="35">
        <v>0.42499999999999999</v>
      </c>
    </row>
    <row r="75" spans="2:10">
      <c r="B75" s="1">
        <v>25384</v>
      </c>
      <c r="C75" s="2">
        <v>353720253841.40997</v>
      </c>
      <c r="G75" s="12">
        <v>25384</v>
      </c>
      <c r="H75" s="13">
        <v>986.2</v>
      </c>
      <c r="I75" s="34">
        <f t="shared" si="1"/>
        <v>0.35866989843988034</v>
      </c>
      <c r="J75" s="35">
        <v>0.38600000000000001</v>
      </c>
    </row>
    <row r="76" spans="2:10">
      <c r="B76" s="1">
        <v>25749</v>
      </c>
      <c r="C76" s="2">
        <v>370918706949.92999</v>
      </c>
      <c r="G76" s="12">
        <v>25749</v>
      </c>
      <c r="H76" s="13">
        <v>1041.8</v>
      </c>
      <c r="I76" s="34">
        <f t="shared" si="1"/>
        <v>0.35603638601452292</v>
      </c>
      <c r="J76" s="35">
        <v>0.376</v>
      </c>
    </row>
    <row r="77" spans="2:10">
      <c r="B77" s="1">
        <v>26114</v>
      </c>
      <c r="C77" s="2">
        <v>398129744455.53998</v>
      </c>
      <c r="G77" s="12">
        <v>26114</v>
      </c>
      <c r="H77" s="13">
        <v>1128.9499999999998</v>
      </c>
      <c r="I77" s="34">
        <f t="shared" si="1"/>
        <v>0.35265489566016217</v>
      </c>
      <c r="J77" s="35">
        <v>0.37799999999999995</v>
      </c>
    </row>
    <row r="78" spans="2:10">
      <c r="B78" s="1">
        <v>26480</v>
      </c>
      <c r="C78" s="2">
        <v>427260460940.5</v>
      </c>
      <c r="G78" s="12">
        <v>26480</v>
      </c>
      <c r="H78" s="13">
        <v>1237.4499999999998</v>
      </c>
      <c r="I78" s="34">
        <f t="shared" si="1"/>
        <v>0.34527492903996126</v>
      </c>
      <c r="J78" s="35">
        <v>0.37</v>
      </c>
    </row>
    <row r="79" spans="2:10">
      <c r="B79" s="1">
        <v>26845</v>
      </c>
      <c r="C79" s="2">
        <v>458141605312.09003</v>
      </c>
      <c r="G79" s="12">
        <v>26845</v>
      </c>
      <c r="H79" s="13">
        <v>1381.1</v>
      </c>
      <c r="I79" s="34">
        <f t="shared" si="1"/>
        <v>0.3317222542264065</v>
      </c>
      <c r="J79" s="35">
        <v>0.35700000000000004</v>
      </c>
    </row>
    <row r="80" spans="2:10">
      <c r="B80" s="1">
        <v>27210</v>
      </c>
      <c r="C80" s="2">
        <v>475059815731.54999</v>
      </c>
      <c r="G80" s="12">
        <v>27210</v>
      </c>
      <c r="H80" s="13">
        <v>1499.25</v>
      </c>
      <c r="I80" s="34">
        <f t="shared" si="1"/>
        <v>0.31686497630918792</v>
      </c>
      <c r="J80" s="35">
        <v>0.33600000000000002</v>
      </c>
    </row>
    <row r="81" spans="2:16">
      <c r="B81" s="1">
        <v>27575</v>
      </c>
      <c r="C81" s="2">
        <v>533189000000</v>
      </c>
      <c r="G81" s="12">
        <v>27575</v>
      </c>
      <c r="H81" s="13">
        <v>1633.7</v>
      </c>
      <c r="I81" s="34">
        <f t="shared" si="1"/>
        <v>0.32636897839260576</v>
      </c>
      <c r="J81" s="35">
        <v>0.34700000000000003</v>
      </c>
    </row>
    <row r="82" spans="2:16">
      <c r="B82" s="1">
        <v>27941</v>
      </c>
      <c r="C82" s="2">
        <v>620433000000</v>
      </c>
      <c r="G82" s="12">
        <v>27941</v>
      </c>
      <c r="H82" s="13">
        <v>1820.95</v>
      </c>
      <c r="I82" s="34">
        <f t="shared" si="1"/>
        <v>0.34071940470633461</v>
      </c>
      <c r="J82" s="35">
        <v>0.36200000000000004</v>
      </c>
    </row>
    <row r="83" spans="2:16">
      <c r="B83" s="1">
        <v>28398</v>
      </c>
      <c r="C83" s="2">
        <v>698840000000</v>
      </c>
      <c r="G83" s="12">
        <v>28398</v>
      </c>
      <c r="H83" s="13">
        <v>2088.4</v>
      </c>
      <c r="I83" s="34">
        <f t="shared" si="1"/>
        <v>0.33462938134456999</v>
      </c>
      <c r="J83" s="35">
        <v>0.35200000000000004</v>
      </c>
      <c r="M83" s="48" t="s">
        <v>30</v>
      </c>
      <c r="N83" s="48"/>
    </row>
    <row r="84" spans="2:16">
      <c r="B84" s="1">
        <v>28763</v>
      </c>
      <c r="C84" s="2">
        <v>771544000000</v>
      </c>
      <c r="G84" s="12">
        <v>28763</v>
      </c>
      <c r="H84" s="13">
        <v>2375.6</v>
      </c>
      <c r="I84" s="34">
        <f t="shared" si="1"/>
        <v>0.32477858225290451</v>
      </c>
      <c r="J84" s="35">
        <v>0.35799999999999998</v>
      </c>
      <c r="M84" s="24" t="s">
        <v>35</v>
      </c>
      <c r="O84" s="24" t="s">
        <v>31</v>
      </c>
    </row>
    <row r="85" spans="2:16">
      <c r="B85" s="1">
        <v>29128</v>
      </c>
      <c r="C85" s="2">
        <v>826519000000</v>
      </c>
      <c r="G85" s="12">
        <v>29128</v>
      </c>
      <c r="H85" s="13">
        <v>2629.55</v>
      </c>
      <c r="I85" s="34">
        <f t="shared" si="1"/>
        <v>0.3143195603810538</v>
      </c>
      <c r="J85" s="35">
        <v>0.35</v>
      </c>
      <c r="M85" s="24" t="s">
        <v>24</v>
      </c>
      <c r="N85" s="24" t="s">
        <v>28</v>
      </c>
      <c r="O85" s="24" t="s">
        <v>32</v>
      </c>
    </row>
    <row r="86" spans="2:16">
      <c r="B86" s="1">
        <v>29494</v>
      </c>
      <c r="C86" s="2">
        <v>907701000000</v>
      </c>
      <c r="G86" s="12">
        <v>29494</v>
      </c>
      <c r="H86" s="13">
        <v>2850.25</v>
      </c>
      <c r="I86" s="34">
        <f t="shared" si="1"/>
        <v>0.31846364354004036</v>
      </c>
      <c r="J86" s="35">
        <v>0.33200000000000002</v>
      </c>
      <c r="M86" s="25" t="s">
        <v>25</v>
      </c>
      <c r="N86" s="25" t="s">
        <v>29</v>
      </c>
      <c r="O86" s="25" t="s">
        <v>34</v>
      </c>
    </row>
    <row r="87" spans="2:16">
      <c r="B87" s="1">
        <v>29859</v>
      </c>
      <c r="C87" s="2">
        <v>997855000000</v>
      </c>
      <c r="G87" s="12">
        <v>29859</v>
      </c>
      <c r="H87" s="13">
        <v>3185.85</v>
      </c>
      <c r="I87" s="34">
        <f t="shared" si="1"/>
        <v>0.31321468367939481</v>
      </c>
      <c r="J87" s="35">
        <v>0.33299999999999996</v>
      </c>
      <c r="L87" s="21">
        <f>M87/H87+(J87-I87)</f>
        <v>0.33299999999999996</v>
      </c>
      <c r="M87" s="22">
        <f>C87/(1000000000)</f>
        <v>997.85500000000002</v>
      </c>
      <c r="N87" s="22">
        <f t="shared" ref="N87:N99" si="2">(C87/1000000000)-M87</f>
        <v>0</v>
      </c>
    </row>
    <row r="88" spans="2:16">
      <c r="B88" s="1">
        <v>30224</v>
      </c>
      <c r="C88" s="2">
        <v>1142034000000</v>
      </c>
      <c r="G88" s="12">
        <v>30224</v>
      </c>
      <c r="H88" s="13">
        <v>3293.45</v>
      </c>
      <c r="I88" s="34">
        <f t="shared" si="1"/>
        <v>0.34675917351105984</v>
      </c>
      <c r="J88" s="35">
        <v>0.32600000000000001</v>
      </c>
      <c r="L88" s="21">
        <f t="shared" ref="L88:L113" si="3">M88/H88+(J88-I88)</f>
        <v>0.28222250223929318</v>
      </c>
      <c r="M88" s="22">
        <f>M87</f>
        <v>997.85500000000002</v>
      </c>
      <c r="N88" s="22">
        <f t="shared" si="2"/>
        <v>144.17900000000009</v>
      </c>
      <c r="O88" s="23" t="s">
        <v>26</v>
      </c>
    </row>
    <row r="89" spans="2:16">
      <c r="B89" s="1">
        <v>30589</v>
      </c>
      <c r="C89" s="2">
        <v>1377210000000</v>
      </c>
      <c r="G89" s="12">
        <v>30589</v>
      </c>
      <c r="H89" s="13">
        <v>3637.6</v>
      </c>
      <c r="I89" s="34">
        <f t="shared" si="1"/>
        <v>0.37860402463162524</v>
      </c>
      <c r="J89" s="35">
        <v>0.35200000000000004</v>
      </c>
      <c r="L89" s="21">
        <f t="shared" si="3"/>
        <v>0.24771283263690352</v>
      </c>
      <c r="M89" s="22">
        <f t="shared" ref="M89:M98" si="4">M88</f>
        <v>997.85500000000002</v>
      </c>
      <c r="N89" s="22">
        <f t="shared" si="2"/>
        <v>379.35500000000002</v>
      </c>
      <c r="O89" s="23" t="s">
        <v>26</v>
      </c>
    </row>
    <row r="90" spans="2:16">
      <c r="B90" s="1">
        <v>30955</v>
      </c>
      <c r="C90" s="2">
        <v>1572266000000</v>
      </c>
      <c r="G90" s="12">
        <v>30955</v>
      </c>
      <c r="H90" s="13">
        <v>4005</v>
      </c>
      <c r="I90" s="34">
        <f t="shared" si="1"/>
        <v>0.39257578027465667</v>
      </c>
      <c r="J90" s="35">
        <v>0.39899999999999997</v>
      </c>
      <c r="L90" s="21">
        <f t="shared" si="3"/>
        <v>0.25557652933832709</v>
      </c>
      <c r="M90" s="22">
        <f t="shared" si="4"/>
        <v>997.85500000000002</v>
      </c>
      <c r="N90" s="22">
        <f t="shared" si="2"/>
        <v>574.41100000000006</v>
      </c>
      <c r="O90" s="23" t="s">
        <v>26</v>
      </c>
    </row>
    <row r="91" spans="2:16">
      <c r="B91" s="1">
        <v>31320</v>
      </c>
      <c r="C91" s="2">
        <v>1823103000000</v>
      </c>
      <c r="G91" s="12">
        <v>31320</v>
      </c>
      <c r="H91" s="13">
        <v>4288.5</v>
      </c>
      <c r="I91" s="34">
        <f t="shared" si="1"/>
        <v>0.42511437565582372</v>
      </c>
      <c r="J91" s="35">
        <v>0.40700000000000003</v>
      </c>
      <c r="L91" s="21">
        <f t="shared" si="3"/>
        <v>0.2145672146438149</v>
      </c>
      <c r="M91" s="22">
        <f t="shared" si="4"/>
        <v>997.85500000000002</v>
      </c>
      <c r="N91" s="22">
        <f t="shared" si="2"/>
        <v>825.24800000000005</v>
      </c>
      <c r="O91" s="23" t="s">
        <v>26</v>
      </c>
    </row>
    <row r="92" spans="2:16">
      <c r="B92" s="1">
        <v>31685</v>
      </c>
      <c r="C92" s="2">
        <v>2125302616658.4199</v>
      </c>
      <c r="G92" s="12">
        <v>31685</v>
      </c>
      <c r="H92" s="13">
        <v>4517.3</v>
      </c>
      <c r="I92" s="34">
        <f t="shared" si="1"/>
        <v>0.47048073332708029</v>
      </c>
      <c r="J92" s="35">
        <v>0.439</v>
      </c>
      <c r="L92" s="21">
        <f t="shared" si="3"/>
        <v>0.18941559855258233</v>
      </c>
      <c r="M92" s="22">
        <f t="shared" si="4"/>
        <v>997.85500000000002</v>
      </c>
      <c r="N92" s="22">
        <f t="shared" si="2"/>
        <v>1127.44761665842</v>
      </c>
      <c r="O92" s="23" t="s">
        <v>26</v>
      </c>
    </row>
    <row r="93" spans="2:16">
      <c r="B93" s="1">
        <v>32050</v>
      </c>
      <c r="C93" s="2">
        <v>2350276890953</v>
      </c>
      <c r="D93" s="3" t="s">
        <v>4</v>
      </c>
      <c r="E93" s="8" t="s">
        <v>5</v>
      </c>
      <c r="F93" s="9" t="s">
        <v>6</v>
      </c>
      <c r="G93" s="12">
        <v>32050</v>
      </c>
      <c r="H93" s="13">
        <v>4823.8</v>
      </c>
      <c r="I93" s="34">
        <f t="shared" si="1"/>
        <v>0.48722519402815206</v>
      </c>
      <c r="J93" s="35">
        <v>0.48100000000000004</v>
      </c>
      <c r="L93" s="21">
        <f t="shared" si="3"/>
        <v>0.20063557963576439</v>
      </c>
      <c r="M93" s="22">
        <f t="shared" si="4"/>
        <v>997.85500000000002</v>
      </c>
      <c r="N93" s="22">
        <f t="shared" si="2"/>
        <v>1352.421890953</v>
      </c>
      <c r="O93" s="23" t="s">
        <v>26</v>
      </c>
    </row>
    <row r="94" spans="2:16">
      <c r="B94" s="1">
        <v>32416</v>
      </c>
      <c r="C94" s="2">
        <v>2602337712041.1602</v>
      </c>
      <c r="D94" s="5">
        <v>1988</v>
      </c>
      <c r="E94" s="2">
        <v>214145028847.73001</v>
      </c>
      <c r="F94" s="10">
        <f>E94/((C94+C93)/2)</f>
        <v>8.6477566301349659E-2</v>
      </c>
      <c r="G94" s="12">
        <v>32416</v>
      </c>
      <c r="H94" s="13">
        <v>5196.8999999999996</v>
      </c>
      <c r="I94" s="34">
        <f t="shared" si="1"/>
        <v>0.50074808290349249</v>
      </c>
      <c r="J94" s="35">
        <v>0.505</v>
      </c>
      <c r="L94" s="21">
        <f t="shared" si="3"/>
        <v>0.19626157670127192</v>
      </c>
      <c r="M94" s="22">
        <f t="shared" si="4"/>
        <v>997.85500000000002</v>
      </c>
      <c r="N94" s="22">
        <f t="shared" si="2"/>
        <v>1604.4827120411601</v>
      </c>
      <c r="O94" s="23" t="s">
        <v>26</v>
      </c>
    </row>
    <row r="95" spans="2:16">
      <c r="B95" s="1">
        <v>32780</v>
      </c>
      <c r="C95" s="2">
        <v>2857430960187.3198</v>
      </c>
      <c r="D95" s="5">
        <v>1989</v>
      </c>
      <c r="E95" s="2">
        <v>240863231535.70999</v>
      </c>
      <c r="F95" s="10">
        <f t="shared" ref="F95:F120" si="5">E95/((C95+C94)/2)</f>
        <v>8.8232028130011714E-2</v>
      </c>
      <c r="G95" s="12">
        <v>32780</v>
      </c>
      <c r="H95" s="13">
        <v>5557.2999999999993</v>
      </c>
      <c r="I95" s="34">
        <f t="shared" si="1"/>
        <v>0.51417612153155678</v>
      </c>
      <c r="J95" s="35">
        <v>0.51900000000000002</v>
      </c>
      <c r="L95" s="21">
        <f t="shared" si="3"/>
        <v>0.1843813974074964</v>
      </c>
      <c r="M95" s="22">
        <f t="shared" si="4"/>
        <v>997.85500000000002</v>
      </c>
      <c r="N95" s="22">
        <f t="shared" si="2"/>
        <v>1859.5759601873197</v>
      </c>
      <c r="O95" s="23" t="s">
        <v>26</v>
      </c>
      <c r="P95" s="22">
        <f>N95</f>
        <v>1859.5759601873197</v>
      </c>
    </row>
    <row r="96" spans="2:16">
      <c r="B96" s="1">
        <v>33144</v>
      </c>
      <c r="C96" s="2">
        <v>3233313451777.25</v>
      </c>
      <c r="D96" s="5">
        <v>1990</v>
      </c>
      <c r="E96" s="2">
        <v>264852544615.89999</v>
      </c>
      <c r="F96" s="10">
        <f t="shared" si="5"/>
        <v>8.6968858550566491E-2</v>
      </c>
      <c r="G96" s="12">
        <v>33144</v>
      </c>
      <c r="H96" s="13">
        <v>5848.3</v>
      </c>
      <c r="I96" s="34">
        <f t="shared" si="1"/>
        <v>0.55286381542965479</v>
      </c>
      <c r="J96" s="35">
        <v>0.53100000000000003</v>
      </c>
      <c r="L96" s="21">
        <f t="shared" si="3"/>
        <v>0.14875927162128311</v>
      </c>
      <c r="M96" s="22">
        <f t="shared" si="4"/>
        <v>997.85500000000002</v>
      </c>
      <c r="N96" s="22">
        <f t="shared" si="2"/>
        <v>2235.45845177725</v>
      </c>
      <c r="O96" s="23" t="s">
        <v>27</v>
      </c>
    </row>
    <row r="97" spans="2:18">
      <c r="B97" s="1">
        <v>33511</v>
      </c>
      <c r="C97" s="2">
        <v>3665303351697.0298</v>
      </c>
      <c r="D97" s="5">
        <v>1991</v>
      </c>
      <c r="E97" s="2">
        <v>286021921181.03998</v>
      </c>
      <c r="F97" s="10">
        <f t="shared" si="5"/>
        <v>8.2921527410246554E-2</v>
      </c>
      <c r="G97" s="12">
        <v>33511</v>
      </c>
      <c r="H97" s="13">
        <v>6063.1</v>
      </c>
      <c r="I97" s="34">
        <f t="shared" si="1"/>
        <v>0.60452629046148498</v>
      </c>
      <c r="J97" s="35">
        <v>0.55899999999999994</v>
      </c>
      <c r="L97" s="21">
        <f t="shared" si="3"/>
        <v>0.11905206054707493</v>
      </c>
      <c r="M97" s="22">
        <f t="shared" si="4"/>
        <v>997.85500000000002</v>
      </c>
      <c r="N97" s="22">
        <f t="shared" si="2"/>
        <v>2667.4483516970299</v>
      </c>
      <c r="O97" s="23" t="s">
        <v>27</v>
      </c>
    </row>
    <row r="98" spans="2:18">
      <c r="B98" s="1">
        <v>33877</v>
      </c>
      <c r="C98" s="2">
        <v>4064620655521.6602</v>
      </c>
      <c r="D98" s="5">
        <v>1992</v>
      </c>
      <c r="E98" s="2">
        <v>292361073070.73999</v>
      </c>
      <c r="F98" s="10">
        <f t="shared" si="5"/>
        <v>7.5643970832757174E-2</v>
      </c>
      <c r="G98" s="12">
        <v>33877</v>
      </c>
      <c r="H98" s="13">
        <v>6441.65</v>
      </c>
      <c r="I98" s="34">
        <f t="shared" si="1"/>
        <v>0.63099060885357949</v>
      </c>
      <c r="J98" s="35">
        <v>0.60599999999999998</v>
      </c>
      <c r="L98" s="21">
        <f t="shared" si="3"/>
        <v>0.12991613087925294</v>
      </c>
      <c r="M98" s="22">
        <f t="shared" si="4"/>
        <v>997.85500000000002</v>
      </c>
      <c r="N98" s="22">
        <f t="shared" si="2"/>
        <v>3066.7656555216599</v>
      </c>
      <c r="O98" s="23" t="s">
        <v>27</v>
      </c>
    </row>
    <row r="99" spans="2:18">
      <c r="B99" s="1">
        <v>34242</v>
      </c>
      <c r="C99" s="2">
        <v>4411488883139.3799</v>
      </c>
      <c r="D99" s="5">
        <v>1993</v>
      </c>
      <c r="E99" s="2">
        <v>292502219484.25</v>
      </c>
      <c r="F99" s="10">
        <f t="shared" si="5"/>
        <v>6.901803667120994E-2</v>
      </c>
      <c r="G99" s="12">
        <v>34242</v>
      </c>
      <c r="H99" s="13">
        <v>6751.05</v>
      </c>
      <c r="I99" s="34">
        <f t="shared" si="1"/>
        <v>0.65345226048383287</v>
      </c>
      <c r="J99" s="35">
        <v>0.6409999999999999</v>
      </c>
      <c r="L99" s="21">
        <f t="shared" si="3"/>
        <v>0.13535511762772004</v>
      </c>
      <c r="M99" s="22">
        <f t="shared" ref="M99" si="6">M98</f>
        <v>997.85500000000002</v>
      </c>
      <c r="N99" s="22">
        <f t="shared" si="2"/>
        <v>3413.63388313938</v>
      </c>
      <c r="O99" s="23" t="s">
        <v>27</v>
      </c>
      <c r="P99" s="22">
        <f>N99-N95</f>
        <v>1554.0579229520604</v>
      </c>
    </row>
    <row r="100" spans="2:18">
      <c r="B100" s="1">
        <v>34607</v>
      </c>
      <c r="C100" s="2">
        <v>4692749910013.3203</v>
      </c>
      <c r="D100" s="5">
        <v>1994</v>
      </c>
      <c r="E100" s="2">
        <v>296277764246.26001</v>
      </c>
      <c r="F100" s="10">
        <f t="shared" si="5"/>
        <v>6.5085675140483051E-2</v>
      </c>
      <c r="G100" s="12">
        <v>34607</v>
      </c>
      <c r="H100" s="13">
        <v>7190</v>
      </c>
      <c r="I100" s="34">
        <f t="shared" ref="I100:I120" si="7">C100/(H100*1000000000)</f>
        <v>0.65267731710894583</v>
      </c>
      <c r="J100" s="35">
        <v>0.66200000000000003</v>
      </c>
      <c r="L100" s="21">
        <f t="shared" si="3"/>
        <v>0.15632370666120499</v>
      </c>
      <c r="M100" s="22">
        <f t="shared" ref="M100:M107" si="8">(C100/1000000000)-N100</f>
        <v>1056.9373609073841</v>
      </c>
      <c r="N100" s="22">
        <f t="shared" ref="N100:N107" si="9">(1+F100)*N99</f>
        <v>3635.8125491059359</v>
      </c>
      <c r="O100" s="23" t="s">
        <v>5</v>
      </c>
    </row>
    <row r="101" spans="2:18">
      <c r="B101" s="1">
        <v>34971</v>
      </c>
      <c r="C101" s="2">
        <v>4973982900709.3896</v>
      </c>
      <c r="D101" s="5">
        <v>1995</v>
      </c>
      <c r="E101" s="2">
        <v>332413555030.62</v>
      </c>
      <c r="F101" s="10">
        <f t="shared" si="5"/>
        <v>6.8774747691773191E-2</v>
      </c>
      <c r="G101" s="12">
        <v>34971</v>
      </c>
      <c r="H101" s="13">
        <v>7497.5</v>
      </c>
      <c r="I101" s="34">
        <f t="shared" si="7"/>
        <v>0.66341885971449011</v>
      </c>
      <c r="J101" s="35">
        <v>0.66700000000000004</v>
      </c>
      <c r="L101" s="21">
        <f t="shared" si="3"/>
        <v>0.14871195200729853</v>
      </c>
      <c r="M101" s="22">
        <f t="shared" si="8"/>
        <v>1088.11826088411</v>
      </c>
      <c r="N101" s="22">
        <f t="shared" si="9"/>
        <v>3885.8646398252795</v>
      </c>
      <c r="O101" s="23" t="s">
        <v>5</v>
      </c>
    </row>
    <row r="102" spans="2:18">
      <c r="B102" s="1">
        <v>35338</v>
      </c>
      <c r="C102" s="2">
        <v>5224810939135.7305</v>
      </c>
      <c r="D102" s="5">
        <v>1996</v>
      </c>
      <c r="E102" s="2">
        <v>343955076695.15002</v>
      </c>
      <c r="F102" s="10">
        <f t="shared" si="5"/>
        <v>6.7450147948156458E-2</v>
      </c>
      <c r="G102" s="12">
        <v>35338</v>
      </c>
      <c r="H102" s="13">
        <v>7957.85</v>
      </c>
      <c r="I102" s="34">
        <f t="shared" si="7"/>
        <v>0.65656062116472802</v>
      </c>
      <c r="J102" s="35">
        <v>0.67200000000000004</v>
      </c>
      <c r="L102" s="21">
        <f t="shared" si="3"/>
        <v>0.15075785737504424</v>
      </c>
      <c r="M102" s="22">
        <f t="shared" si="8"/>
        <v>1076.8441544477264</v>
      </c>
      <c r="N102" s="22">
        <f t="shared" si="9"/>
        <v>4147.9667846880038</v>
      </c>
      <c r="O102" s="23" t="s">
        <v>5</v>
      </c>
    </row>
    <row r="103" spans="2:18">
      <c r="B103" s="1">
        <v>35703</v>
      </c>
      <c r="C103" s="2">
        <v>5413146011397.3398</v>
      </c>
      <c r="D103" s="5">
        <v>1997</v>
      </c>
      <c r="E103" s="2">
        <v>355795834214.65997</v>
      </c>
      <c r="F103" s="10">
        <f t="shared" si="5"/>
        <v>6.689176048918509E-2</v>
      </c>
      <c r="G103" s="12">
        <v>35703</v>
      </c>
      <c r="H103" s="13">
        <v>8457.7999999999993</v>
      </c>
      <c r="I103" s="34">
        <f t="shared" si="7"/>
        <v>0.640018209392199</v>
      </c>
      <c r="J103" s="35">
        <v>0.67299999999999993</v>
      </c>
      <c r="L103" s="21">
        <f t="shared" si="3"/>
        <v>0.14976327350298543</v>
      </c>
      <c r="M103" s="22">
        <f t="shared" si="8"/>
        <v>987.71442603089145</v>
      </c>
      <c r="N103" s="22">
        <f t="shared" si="9"/>
        <v>4425.4315853664484</v>
      </c>
      <c r="O103" s="23" t="s">
        <v>5</v>
      </c>
    </row>
    <row r="104" spans="2:18">
      <c r="B104" s="1">
        <v>36068</v>
      </c>
      <c r="C104" s="2">
        <v>5526193008897.6201</v>
      </c>
      <c r="D104" s="5">
        <v>1998</v>
      </c>
      <c r="E104" s="2">
        <v>363823722920.26001</v>
      </c>
      <c r="F104" s="10">
        <f t="shared" si="5"/>
        <v>6.6516582445298442E-2</v>
      </c>
      <c r="G104" s="12">
        <v>36068</v>
      </c>
      <c r="H104" s="13">
        <v>8937.35</v>
      </c>
      <c r="I104" s="34">
        <f t="shared" si="7"/>
        <v>0.61832567918875503</v>
      </c>
      <c r="J104" s="35">
        <v>0.65599999999999992</v>
      </c>
      <c r="L104" s="21">
        <f t="shared" si="3"/>
        <v>0.12790205482939537</v>
      </c>
      <c r="M104" s="22">
        <f t="shared" si="8"/>
        <v>806.39683862711718</v>
      </c>
      <c r="N104" s="22">
        <f t="shared" si="9"/>
        <v>4719.7961702705034</v>
      </c>
      <c r="O104" s="23" t="s">
        <v>5</v>
      </c>
    </row>
    <row r="105" spans="2:18">
      <c r="B105" s="1">
        <v>36433</v>
      </c>
      <c r="C105" s="2">
        <v>5656270901615.4297</v>
      </c>
      <c r="D105" s="5">
        <v>1999</v>
      </c>
      <c r="E105" s="2">
        <v>353511471722.87</v>
      </c>
      <c r="F105" s="10">
        <f t="shared" si="5"/>
        <v>6.3226042945780617E-2</v>
      </c>
      <c r="G105" s="12">
        <v>36433</v>
      </c>
      <c r="H105" s="13">
        <v>9506.4000000000015</v>
      </c>
      <c r="I105" s="34">
        <f t="shared" si="7"/>
        <v>0.59499609753591565</v>
      </c>
      <c r="J105" s="35">
        <v>0.63500000000000001</v>
      </c>
      <c r="L105" s="21">
        <f t="shared" si="3"/>
        <v>0.1071229691968193</v>
      </c>
      <c r="M105" s="22">
        <f t="shared" si="8"/>
        <v>638.06069598807153</v>
      </c>
      <c r="N105" s="22">
        <f t="shared" si="9"/>
        <v>5018.2102056273579</v>
      </c>
      <c r="O105" s="23" t="s">
        <v>5</v>
      </c>
      <c r="Q105" s="26">
        <f>P95/(P95+P99)</f>
        <v>0.5447496784503274</v>
      </c>
      <c r="R105" s="26">
        <f>P99/(P95+P99)</f>
        <v>0.45525032154967265</v>
      </c>
    </row>
    <row r="106" spans="2:18">
      <c r="B106" s="1">
        <v>36799</v>
      </c>
      <c r="C106" s="2">
        <v>5674178209886.8604</v>
      </c>
      <c r="D106" s="5">
        <v>2000</v>
      </c>
      <c r="E106" s="2">
        <v>361997734302.35999</v>
      </c>
      <c r="F106" s="10">
        <f t="shared" si="5"/>
        <v>6.3898214579132986E-2</v>
      </c>
      <c r="G106" s="12">
        <v>36799</v>
      </c>
      <c r="H106" s="13">
        <v>10073.65</v>
      </c>
      <c r="I106" s="34">
        <f t="shared" si="7"/>
        <v>0.56326934228277337</v>
      </c>
      <c r="J106" s="35">
        <v>0.61399999999999999</v>
      </c>
      <c r="L106" s="21">
        <f t="shared" si="3"/>
        <v>8.4016838171891137E-2</v>
      </c>
      <c r="M106" s="22">
        <f t="shared" si="8"/>
        <v>335.31333173713119</v>
      </c>
      <c r="N106" s="22">
        <f t="shared" si="9"/>
        <v>5338.8648781497295</v>
      </c>
      <c r="O106" s="23" t="s">
        <v>5</v>
      </c>
      <c r="Q106" s="23" t="s">
        <v>26</v>
      </c>
      <c r="R106" s="23" t="s">
        <v>36</v>
      </c>
    </row>
    <row r="107" spans="2:18">
      <c r="B107" s="1">
        <v>37164</v>
      </c>
      <c r="C107" s="2">
        <v>5807463412200.0596</v>
      </c>
      <c r="D107" s="5">
        <v>2001</v>
      </c>
      <c r="E107" s="2">
        <v>359507635242.40997</v>
      </c>
      <c r="F107" s="10">
        <f t="shared" si="5"/>
        <v>6.2623037205905285E-2</v>
      </c>
      <c r="G107" s="12">
        <v>37164</v>
      </c>
      <c r="H107" s="13">
        <v>10339.150000000001</v>
      </c>
      <c r="I107" s="34">
        <f t="shared" si="7"/>
        <v>0.56169640755768691</v>
      </c>
      <c r="J107" s="35">
        <v>0.57999999999999996</v>
      </c>
      <c r="L107" s="21">
        <f t="shared" si="3"/>
        <v>3.1289437521324265E-2</v>
      </c>
      <c r="M107" s="22">
        <f t="shared" si="8"/>
        <v>134.26260014865875</v>
      </c>
      <c r="N107" s="22">
        <f t="shared" si="9"/>
        <v>5673.200812051401</v>
      </c>
      <c r="O107" s="23" t="s">
        <v>5</v>
      </c>
      <c r="P107" s="22">
        <f>N107-N99</f>
        <v>2259.566928912021</v>
      </c>
      <c r="Q107" s="22">
        <f>Q105*P107</f>
        <v>1230.8983579618173</v>
      </c>
      <c r="R107" s="22">
        <f>R105*P107</f>
        <v>1028.668570950204</v>
      </c>
    </row>
    <row r="108" spans="2:18">
      <c r="B108" s="1">
        <v>37529</v>
      </c>
      <c r="C108" s="2">
        <v>6228235965597.1602</v>
      </c>
      <c r="D108" s="5">
        <v>2002</v>
      </c>
      <c r="E108" s="2">
        <v>332536958599.41998</v>
      </c>
      <c r="F108" s="10">
        <f t="shared" si="5"/>
        <v>5.5258435452926892E-2</v>
      </c>
      <c r="G108" s="12">
        <v>37529</v>
      </c>
      <c r="H108" s="13">
        <v>10734.3</v>
      </c>
      <c r="I108" s="34">
        <f t="shared" si="7"/>
        <v>0.58021817590314784</v>
      </c>
      <c r="J108" s="35">
        <v>0.57399999999999995</v>
      </c>
      <c r="L108" s="21">
        <f t="shared" si="3"/>
        <v>6.2896355189903802E-3</v>
      </c>
      <c r="M108" s="22">
        <f>M107</f>
        <v>134.26260014865875</v>
      </c>
      <c r="N108" s="22">
        <f t="shared" ref="N108:N115" si="10">(C108/1000000000)-M108</f>
        <v>6093.9733654485017</v>
      </c>
      <c r="O108" s="23" t="s">
        <v>33</v>
      </c>
      <c r="Q108" s="22">
        <f>P95+Q107</f>
        <v>3090.4743181491367</v>
      </c>
      <c r="R108" s="22">
        <f>P99+R107</f>
        <v>2582.7264939022643</v>
      </c>
    </row>
    <row r="109" spans="2:18">
      <c r="B109" s="1">
        <v>37894</v>
      </c>
      <c r="C109" s="2">
        <v>6783231062743.6201</v>
      </c>
      <c r="D109" s="5">
        <v>2003</v>
      </c>
      <c r="E109" s="2">
        <v>318148529151.51001</v>
      </c>
      <c r="F109" s="10">
        <f t="shared" si="5"/>
        <v>4.8902791431364098E-2</v>
      </c>
      <c r="G109" s="12">
        <v>37894</v>
      </c>
      <c r="H109" s="13">
        <v>11334.95</v>
      </c>
      <c r="I109" s="34">
        <f t="shared" si="7"/>
        <v>0.59843502289323025</v>
      </c>
      <c r="J109" s="35">
        <v>0.59699999999999998</v>
      </c>
      <c r="L109" s="21">
        <f t="shared" si="3"/>
        <v>1.040998746399748E-2</v>
      </c>
      <c r="M109" s="22">
        <f t="shared" ref="M109:M115" si="11">M108</f>
        <v>134.26260014865875</v>
      </c>
      <c r="N109" s="22">
        <f t="shared" si="10"/>
        <v>6648.9684625949612</v>
      </c>
      <c r="O109" s="23" t="s">
        <v>33</v>
      </c>
    </row>
    <row r="110" spans="2:18">
      <c r="B110" s="1">
        <v>38260</v>
      </c>
      <c r="C110" s="2">
        <v>7379052696330.3203</v>
      </c>
      <c r="D110" s="5">
        <v>2004</v>
      </c>
      <c r="E110" s="2">
        <v>321566323971.28998</v>
      </c>
      <c r="F110" s="10">
        <f t="shared" si="5"/>
        <v>4.541164821178769E-2</v>
      </c>
      <c r="G110" s="12">
        <v>38260</v>
      </c>
      <c r="H110" s="13">
        <v>12030.099999999999</v>
      </c>
      <c r="I110" s="34">
        <f t="shared" si="7"/>
        <v>0.61338249028107172</v>
      </c>
      <c r="J110" s="35">
        <v>0.625</v>
      </c>
      <c r="L110" s="21">
        <f t="shared" si="3"/>
        <v>2.2778065337639573E-2</v>
      </c>
      <c r="M110" s="22">
        <f t="shared" si="11"/>
        <v>134.26260014865875</v>
      </c>
      <c r="N110" s="22">
        <f t="shared" si="10"/>
        <v>7244.7900961816613</v>
      </c>
      <c r="O110" s="23" t="s">
        <v>33</v>
      </c>
    </row>
    <row r="111" spans="2:18">
      <c r="B111" s="1">
        <v>38625</v>
      </c>
      <c r="C111" s="2">
        <v>7932709661723.5</v>
      </c>
      <c r="D111" s="5">
        <v>2005</v>
      </c>
      <c r="E111" s="2">
        <v>352350252507.90002</v>
      </c>
      <c r="F111" s="10">
        <f t="shared" si="5"/>
        <v>4.6023474537869591E-2</v>
      </c>
      <c r="G111" s="12">
        <v>38625</v>
      </c>
      <c r="H111" s="13">
        <v>12815</v>
      </c>
      <c r="I111" s="34">
        <f t="shared" si="7"/>
        <v>0.61901753115282876</v>
      </c>
      <c r="J111" s="35">
        <v>0.63900000000000001</v>
      </c>
      <c r="L111" s="21">
        <f t="shared" si="3"/>
        <v>3.0459456763570689E-2</v>
      </c>
      <c r="M111" s="22">
        <f t="shared" si="11"/>
        <v>134.26260014865875</v>
      </c>
      <c r="N111" s="22">
        <f t="shared" si="10"/>
        <v>7798.4470615748414</v>
      </c>
      <c r="O111" s="23" t="s">
        <v>33</v>
      </c>
    </row>
    <row r="112" spans="2:18">
      <c r="B112" s="1">
        <v>38990</v>
      </c>
      <c r="C112" s="2">
        <v>8506973899215.2305</v>
      </c>
      <c r="D112" s="5">
        <v>2006</v>
      </c>
      <c r="E112" s="2">
        <v>405872109315.83002</v>
      </c>
      <c r="F112" s="10">
        <f t="shared" si="5"/>
        <v>4.9377119433149735E-2</v>
      </c>
      <c r="G112" s="12">
        <v>38990</v>
      </c>
      <c r="H112" s="13">
        <v>13508.5</v>
      </c>
      <c r="I112" s="34">
        <f t="shared" si="7"/>
        <v>0.62974970568273536</v>
      </c>
      <c r="J112" s="35">
        <v>0.64400000000000002</v>
      </c>
      <c r="L112" s="21">
        <f t="shared" si="3"/>
        <v>2.4189414141720274E-2</v>
      </c>
      <c r="M112" s="22">
        <f t="shared" si="11"/>
        <v>134.26260014865875</v>
      </c>
      <c r="N112" s="22">
        <f t="shared" si="10"/>
        <v>8372.7112990665719</v>
      </c>
      <c r="O112" s="23" t="s">
        <v>33</v>
      </c>
    </row>
    <row r="113" spans="2:19">
      <c r="B113" s="1">
        <v>39355</v>
      </c>
      <c r="C113" s="2">
        <v>9007653372262.4805</v>
      </c>
      <c r="D113" s="5">
        <v>2007</v>
      </c>
      <c r="E113" s="2">
        <v>429977998108.20001</v>
      </c>
      <c r="F113" s="10">
        <f t="shared" si="5"/>
        <v>4.909930327874145E-2</v>
      </c>
      <c r="G113" s="12">
        <v>39355</v>
      </c>
      <c r="H113" s="13">
        <v>14189.7</v>
      </c>
      <c r="I113" s="34">
        <f t="shared" si="7"/>
        <v>0.6348022419263607</v>
      </c>
      <c r="J113" s="35">
        <v>0.64700000000000002</v>
      </c>
      <c r="L113" s="21">
        <f t="shared" si="3"/>
        <v>2.1659734024410564E-2</v>
      </c>
      <c r="M113" s="22">
        <f t="shared" si="11"/>
        <v>134.26260014865875</v>
      </c>
      <c r="N113" s="22">
        <f t="shared" si="10"/>
        <v>8873.3907721138221</v>
      </c>
      <c r="O113" s="23" t="s">
        <v>33</v>
      </c>
    </row>
    <row r="114" spans="2:19">
      <c r="B114" s="1">
        <v>39721</v>
      </c>
      <c r="C114" s="2">
        <v>10024724896912.4</v>
      </c>
      <c r="D114" s="5">
        <v>2008</v>
      </c>
      <c r="E114" s="2">
        <v>451154049950.63</v>
      </c>
      <c r="F114" s="10">
        <f t="shared" si="5"/>
        <v>4.7409109210626153E-2</v>
      </c>
      <c r="G114" s="12">
        <v>39721</v>
      </c>
      <c r="H114" s="13">
        <v>14238.400000000001</v>
      </c>
      <c r="I114" s="34">
        <f t="shared" si="7"/>
        <v>0.70406259810880434</v>
      </c>
      <c r="J114" s="21">
        <f t="shared" ref="J114:J120" si="12">C114/(H114*1000000000)</f>
        <v>0.70406259810880434</v>
      </c>
      <c r="L114" s="21">
        <f>M114/H114+(J$113-I$113)</f>
        <v>2.1627370961931455E-2</v>
      </c>
      <c r="M114" s="22">
        <f t="shared" si="11"/>
        <v>134.26260014865875</v>
      </c>
      <c r="N114" s="22">
        <f t="shared" si="10"/>
        <v>9890.4622967637424</v>
      </c>
      <c r="O114" s="23" t="s">
        <v>33</v>
      </c>
      <c r="P114" s="23" t="s">
        <v>33</v>
      </c>
      <c r="Q114" s="23" t="s">
        <v>26</v>
      </c>
      <c r="R114" s="23" t="s">
        <v>36</v>
      </c>
      <c r="S114" s="23" t="s">
        <v>37</v>
      </c>
    </row>
    <row r="115" spans="2:19">
      <c r="B115" s="1">
        <v>40086</v>
      </c>
      <c r="C115" s="2">
        <v>11909829003511.699</v>
      </c>
      <c r="D115" s="5">
        <v>2009</v>
      </c>
      <c r="E115" s="2">
        <v>383071060815.41998</v>
      </c>
      <c r="F115" s="10">
        <f t="shared" si="5"/>
        <v>3.4928548130446671E-2</v>
      </c>
      <c r="G115" s="12">
        <v>40086</v>
      </c>
      <c r="H115" s="13">
        <v>14003.95</v>
      </c>
      <c r="I115" s="34">
        <f t="shared" si="7"/>
        <v>0.85046211986701603</v>
      </c>
      <c r="J115" s="21">
        <f t="shared" si="12"/>
        <v>0.85046211986701603</v>
      </c>
      <c r="L115" s="21">
        <f t="shared" ref="L115:L120" si="13">M115/H115+(J$113-I$113)</f>
        <v>2.1785238759350047E-2</v>
      </c>
      <c r="M115" s="22">
        <f t="shared" si="11"/>
        <v>134.26260014865875</v>
      </c>
      <c r="N115" s="22">
        <f t="shared" si="10"/>
        <v>11775.56640336304</v>
      </c>
      <c r="O115" s="23" t="s">
        <v>33</v>
      </c>
      <c r="P115" s="22">
        <f>N115-N107</f>
        <v>6102.365591311639</v>
      </c>
      <c r="Q115" s="22">
        <v>3090.4743181491367</v>
      </c>
      <c r="R115" s="22">
        <v>2582.7264939022643</v>
      </c>
      <c r="S115" s="22">
        <f>P115+Q115+R115</f>
        <v>11775.56640336304</v>
      </c>
    </row>
    <row r="116" spans="2:19">
      <c r="B116" s="1">
        <v>40451</v>
      </c>
      <c r="C116" s="2">
        <v>13561623030891.699</v>
      </c>
      <c r="D116" s="5">
        <v>2010</v>
      </c>
      <c r="E116" s="2">
        <v>413954825362.16998</v>
      </c>
      <c r="F116" s="10">
        <f t="shared" si="5"/>
        <v>3.2503433632527563E-2</v>
      </c>
      <c r="G116" s="12">
        <v>40451</v>
      </c>
      <c r="H116" s="13">
        <v>14680.25</v>
      </c>
      <c r="I116" s="34">
        <f t="shared" si="7"/>
        <v>0.92380055046008747</v>
      </c>
      <c r="J116" s="21">
        <f t="shared" si="12"/>
        <v>0.92380055046008747</v>
      </c>
      <c r="L116" s="21">
        <f t="shared" si="13"/>
        <v>0.10778947391305117</v>
      </c>
      <c r="M116" s="22">
        <f>(C116/1000000000)-N116</f>
        <v>1403.3102864515258</v>
      </c>
      <c r="N116" s="22">
        <f>(1+F116)*N115</f>
        <v>12158.312744440173</v>
      </c>
      <c r="O116" s="23" t="s">
        <v>5</v>
      </c>
    </row>
    <row r="117" spans="2:19">
      <c r="B117" s="1">
        <v>40816</v>
      </c>
      <c r="C117" s="2">
        <v>14790340328557.1</v>
      </c>
      <c r="D117" s="5">
        <v>2011</v>
      </c>
      <c r="E117" s="2">
        <v>454393280417.03003</v>
      </c>
      <c r="F117" s="10">
        <f t="shared" si="5"/>
        <v>3.2053743485499768E-2</v>
      </c>
      <c r="G117" s="12">
        <v>40816</v>
      </c>
      <c r="H117" s="13">
        <v>15257.75</v>
      </c>
      <c r="I117" s="34">
        <f t="shared" si="7"/>
        <v>0.96936575370268219</v>
      </c>
      <c r="J117" s="21">
        <f t="shared" si="12"/>
        <v>0.96936575370268219</v>
      </c>
      <c r="L117" s="21">
        <f t="shared" si="13"/>
        <v>0.15915967226086616</v>
      </c>
      <c r="M117" s="22">
        <f>(C117/1000000000)-N117</f>
        <v>2242.3081461901602</v>
      </c>
      <c r="N117" s="22">
        <f>(1+F117)*N116</f>
        <v>12548.03218236694</v>
      </c>
      <c r="O117" s="23" t="s">
        <v>5</v>
      </c>
    </row>
    <row r="118" spans="2:19">
      <c r="B118" s="1">
        <v>41182</v>
      </c>
      <c r="C118" s="2">
        <v>16066241407385.801</v>
      </c>
      <c r="D118" s="5">
        <f>1+D117</f>
        <v>2012</v>
      </c>
      <c r="E118" s="2">
        <v>359796008919.48999</v>
      </c>
      <c r="F118" s="10">
        <f t="shared" si="5"/>
        <v>2.3320535761120045E-2</v>
      </c>
      <c r="G118" s="12">
        <v>41180</v>
      </c>
      <c r="H118" s="13">
        <v>15402.125</v>
      </c>
      <c r="I118" s="34">
        <f t="shared" si="7"/>
        <v>1.0431184922460894</v>
      </c>
      <c r="J118" s="21">
        <f t="shared" si="12"/>
        <v>1.0431184922460894</v>
      </c>
      <c r="L118" s="21">
        <f t="shared" si="13"/>
        <v>0.22162226227538326</v>
      </c>
      <c r="M118" s="22">
        <f>(C118/1000000000)-N118</f>
        <v>3225.5823917782855</v>
      </c>
      <c r="N118" s="22">
        <f>(1+F118)*N117</f>
        <v>12840.659015607514</v>
      </c>
      <c r="O118" s="23" t="s">
        <v>5</v>
      </c>
      <c r="Q118" s="26">
        <f>Q115/S115</f>
        <v>0.26244803963455327</v>
      </c>
      <c r="R118" s="26">
        <f>R115/S115</f>
        <v>0.21932927941068306</v>
      </c>
      <c r="S118" s="26">
        <f>P115/S115</f>
        <v>0.51822268095476376</v>
      </c>
    </row>
    <row r="119" spans="2:19">
      <c r="B119" s="1">
        <v>41547</v>
      </c>
      <c r="C119" s="2">
        <v>16747478675335.18</v>
      </c>
      <c r="D119" s="5">
        <f t="shared" ref="D119:D120" si="14">1+D118</f>
        <v>2013</v>
      </c>
      <c r="E119" s="2">
        <v>415688781248.40002</v>
      </c>
      <c r="F119" s="10">
        <f t="shared" si="5"/>
        <v>2.5336278861432297E-2</v>
      </c>
      <c r="G119" s="12">
        <v>41545</v>
      </c>
      <c r="H119" s="20">
        <f>'Fed GDP'!C274</f>
        <v>15848.073</v>
      </c>
      <c r="I119" s="34">
        <f t="shared" si="7"/>
        <v>1.0567517372828343</v>
      </c>
      <c r="J119" s="21">
        <f t="shared" si="12"/>
        <v>1.0567517372828343</v>
      </c>
      <c r="L119" s="21">
        <f t="shared" si="13"/>
        <v>0.23818644087082674</v>
      </c>
      <c r="M119" s="22">
        <f>(C119/1000000000)-N119</f>
        <v>3581.4851421436706</v>
      </c>
      <c r="N119" s="22">
        <f>(1+F119)*N118</f>
        <v>13165.993533191509</v>
      </c>
      <c r="O119" s="23" t="s">
        <v>5</v>
      </c>
      <c r="Q119" s="24" t="s">
        <v>26</v>
      </c>
      <c r="R119" s="24" t="s">
        <v>36</v>
      </c>
      <c r="S119" s="24" t="s">
        <v>33</v>
      </c>
    </row>
    <row r="120" spans="2:19">
      <c r="B120" s="1">
        <v>41912</v>
      </c>
      <c r="C120" s="2">
        <v>17875258091207.078</v>
      </c>
      <c r="D120" s="5">
        <f t="shared" si="14"/>
        <v>2014</v>
      </c>
      <c r="E120" s="2">
        <v>430812121372.04999</v>
      </c>
      <c r="F120" s="10">
        <f t="shared" si="5"/>
        <v>2.4886081321472311E-2</v>
      </c>
      <c r="G120" s="12">
        <v>41910</v>
      </c>
      <c r="H120" s="20">
        <f>'Fed GDP'!C278</f>
        <v>16760.203309426663</v>
      </c>
      <c r="I120" s="34">
        <f t="shared" si="7"/>
        <v>1.0665299078534005</v>
      </c>
      <c r="J120" s="21">
        <f t="shared" si="12"/>
        <v>1.0665299078534005</v>
      </c>
      <c r="L120" s="21">
        <f t="shared" si="13"/>
        <v>0.27362743714001286</v>
      </c>
      <c r="M120" s="22">
        <f>(C120/1000000000)-N120</f>
        <v>4381.6145722705842</v>
      </c>
      <c r="N120" s="31">
        <f>(1+F120)*N119</f>
        <v>13493.643518936493</v>
      </c>
      <c r="O120" s="23" t="s">
        <v>5</v>
      </c>
      <c r="P120" s="22">
        <f>N120-N115</f>
        <v>1718.0771155734528</v>
      </c>
      <c r="Q120" s="22">
        <f>Q118*$P120</f>
        <v>450.90597092324049</v>
      </c>
      <c r="R120" s="22">
        <f t="shared" ref="R120:S120" si="15">R118*$P120</f>
        <v>376.82461573071026</v>
      </c>
      <c r="S120" s="22">
        <f t="shared" si="15"/>
        <v>890.34652891950225</v>
      </c>
    </row>
    <row r="121" spans="2:19">
      <c r="N121" s="32" t="s">
        <v>37</v>
      </c>
      <c r="O121" s="23" t="s">
        <v>5</v>
      </c>
    </row>
    <row r="122" spans="2:19">
      <c r="N122" s="32" t="s">
        <v>28</v>
      </c>
      <c r="O122" s="23" t="s">
        <v>5</v>
      </c>
      <c r="P122" s="23" t="s">
        <v>38</v>
      </c>
      <c r="Q122" s="22">
        <f>Q115+Q120</f>
        <v>3541.3802890723773</v>
      </c>
      <c r="R122" s="22">
        <f>R115+R120</f>
        <v>2959.5511096329747</v>
      </c>
      <c r="S122" s="22">
        <f>P115+S120</f>
        <v>6992.7121202311409</v>
      </c>
    </row>
    <row r="123" spans="2:19">
      <c r="N123" s="33" t="s">
        <v>29</v>
      </c>
      <c r="O123" s="23" t="s">
        <v>5</v>
      </c>
    </row>
  </sheetData>
  <mergeCells count="1">
    <mergeCell ref="M83:N83"/>
  </mergeCells>
  <hyperlinks>
    <hyperlink ref="B3" r:id="rId1"/>
    <hyperlink ref="B2" r:id="rId2"/>
  </hyperlinks>
  <pageMargins left="0.7" right="0.7" top="0.75" bottom="0.75" header="0.3" footer="0.3"/>
  <pageSetup orientation="portrait" r:id="rId3"/>
  <drawing r:id="rId4"/>
  <legacyDrawing r:id="rId5"/>
  <webPublishItems count="1">
    <webPublishItem id="28009" divId="National-Debt_28009" sourceType="sheet" destinationFile="C:\Users\steven\Google Drive\e.Websites\6 zFacts\2. Fact Cards\Debt\National-Debt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E279"/>
  <sheetViews>
    <sheetView workbookViewId="0">
      <selection activeCell="B284" sqref="B284"/>
    </sheetView>
  </sheetViews>
  <sheetFormatPr defaultColWidth="12" defaultRowHeight="15"/>
  <cols>
    <col min="1" max="1" width="12" style="16"/>
    <col min="2" max="2" width="12" style="18"/>
  </cols>
  <sheetData>
    <row r="1" spans="1:2">
      <c r="A1" s="16" t="s">
        <v>11</v>
      </c>
    </row>
    <row r="2" spans="1:2">
      <c r="A2" s="16" t="s">
        <v>12</v>
      </c>
      <c r="B2" s="18" t="s">
        <v>16</v>
      </c>
    </row>
    <row r="3" spans="1:2">
      <c r="A3" s="16" t="s">
        <v>18</v>
      </c>
      <c r="B3" s="18" t="s">
        <v>15</v>
      </c>
    </row>
    <row r="4" spans="1:2">
      <c r="A4" s="16">
        <v>1</v>
      </c>
      <c r="B4" s="18" t="s">
        <v>17</v>
      </c>
    </row>
    <row r="5" spans="1:2">
      <c r="A5" s="17" t="s">
        <v>13</v>
      </c>
    </row>
    <row r="6" spans="1:2">
      <c r="A6" s="16" t="s">
        <v>14</v>
      </c>
    </row>
    <row r="7" spans="1:2">
      <c r="A7" s="16" t="s">
        <v>19</v>
      </c>
      <c r="B7" s="18" t="s">
        <v>20</v>
      </c>
    </row>
    <row r="8" spans="1:2">
      <c r="A8" s="16">
        <v>17168</v>
      </c>
      <c r="B8" s="18">
        <v>1934.471</v>
      </c>
    </row>
    <row r="9" spans="1:2">
      <c r="A9" s="16">
        <v>17258</v>
      </c>
      <c r="B9" s="18">
        <v>1932.2809999999999</v>
      </c>
    </row>
    <row r="10" spans="1:2">
      <c r="A10" s="16">
        <v>17349</v>
      </c>
      <c r="B10" s="18">
        <v>1930.3150000000001</v>
      </c>
    </row>
    <row r="11" spans="1:2">
      <c r="A11" s="16">
        <v>17441</v>
      </c>
      <c r="B11" s="18">
        <v>1960.7049999999999</v>
      </c>
    </row>
    <row r="12" spans="1:2">
      <c r="A12" s="16">
        <v>17533</v>
      </c>
      <c r="B12" s="18">
        <v>1989.5350000000001</v>
      </c>
    </row>
    <row r="13" spans="1:2">
      <c r="A13" s="16">
        <v>17624</v>
      </c>
      <c r="B13" s="18">
        <v>2021.8510000000001</v>
      </c>
    </row>
    <row r="14" spans="1:2">
      <c r="A14" s="16">
        <v>17715</v>
      </c>
      <c r="B14" s="18">
        <v>2033.155</v>
      </c>
    </row>
    <row r="15" spans="1:2">
      <c r="A15" s="16">
        <v>17807</v>
      </c>
      <c r="B15" s="18">
        <v>2035.329</v>
      </c>
    </row>
    <row r="16" spans="1:2">
      <c r="A16" s="16">
        <v>17899</v>
      </c>
      <c r="B16" s="18">
        <v>2007.5219999999999</v>
      </c>
    </row>
    <row r="17" spans="1:2">
      <c r="A17" s="16">
        <v>17989</v>
      </c>
      <c r="B17" s="18">
        <v>2000.788</v>
      </c>
    </row>
    <row r="18" spans="1:2">
      <c r="A18" s="16">
        <v>18080</v>
      </c>
      <c r="B18" s="18">
        <v>2022.798</v>
      </c>
    </row>
    <row r="19" spans="1:2">
      <c r="A19" s="16">
        <v>18172</v>
      </c>
      <c r="B19" s="18">
        <v>2004.653</v>
      </c>
    </row>
    <row r="20" spans="1:2">
      <c r="A20" s="16">
        <v>18264</v>
      </c>
      <c r="B20" s="18">
        <v>2084.5590000000002</v>
      </c>
    </row>
    <row r="21" spans="1:2">
      <c r="A21" s="16">
        <v>18354</v>
      </c>
      <c r="B21" s="18">
        <v>2147.5920000000001</v>
      </c>
    </row>
    <row r="22" spans="1:2">
      <c r="A22" s="16">
        <v>18445</v>
      </c>
      <c r="B22" s="18">
        <v>2230.3620000000001</v>
      </c>
    </row>
    <row r="23" spans="1:2">
      <c r="A23" s="16">
        <v>18537</v>
      </c>
      <c r="B23" s="18">
        <v>2273.4349999999999</v>
      </c>
    </row>
    <row r="24" spans="1:2">
      <c r="A24" s="16">
        <v>18629</v>
      </c>
      <c r="B24" s="18">
        <v>2304.5419999999999</v>
      </c>
    </row>
    <row r="25" spans="1:2">
      <c r="A25" s="16">
        <v>18719</v>
      </c>
      <c r="B25" s="18">
        <v>2344.5169999999998</v>
      </c>
    </row>
    <row r="26" spans="1:2">
      <c r="A26" s="16">
        <v>18810</v>
      </c>
      <c r="B26" s="18">
        <v>2392.808</v>
      </c>
    </row>
    <row r="27" spans="1:2">
      <c r="A27" s="16">
        <v>18902</v>
      </c>
      <c r="B27" s="18">
        <v>2398.105</v>
      </c>
    </row>
    <row r="28" spans="1:2">
      <c r="A28" s="16">
        <v>18994</v>
      </c>
      <c r="B28" s="18">
        <v>2423.4569999999999</v>
      </c>
    </row>
    <row r="29" spans="1:2">
      <c r="A29" s="16">
        <v>19085</v>
      </c>
      <c r="B29" s="18">
        <v>2428.5160000000001</v>
      </c>
    </row>
    <row r="30" spans="1:2">
      <c r="A30" s="16">
        <v>19176</v>
      </c>
      <c r="B30" s="18">
        <v>2446.0810000000001</v>
      </c>
    </row>
    <row r="31" spans="1:2">
      <c r="A31" s="16">
        <v>19268</v>
      </c>
      <c r="B31" s="18">
        <v>2526.3589999999999</v>
      </c>
    </row>
    <row r="32" spans="1:2">
      <c r="A32" s="16">
        <v>19360</v>
      </c>
      <c r="B32" s="18">
        <v>2573.3719999999998</v>
      </c>
    </row>
    <row r="33" spans="1:2">
      <c r="A33" s="16">
        <v>19450</v>
      </c>
      <c r="B33" s="18">
        <v>2593.4560000000001</v>
      </c>
    </row>
    <row r="34" spans="1:2">
      <c r="A34" s="16">
        <v>19541</v>
      </c>
      <c r="B34" s="18">
        <v>2578.922</v>
      </c>
    </row>
    <row r="35" spans="1:2">
      <c r="A35" s="16">
        <v>19633</v>
      </c>
      <c r="B35" s="18">
        <v>2539.7860000000001</v>
      </c>
    </row>
    <row r="36" spans="1:2">
      <c r="A36" s="16">
        <v>19725</v>
      </c>
      <c r="B36" s="18">
        <v>2528.0430000000001</v>
      </c>
    </row>
    <row r="37" spans="1:2">
      <c r="A37" s="16">
        <v>19815</v>
      </c>
      <c r="B37" s="18">
        <v>2530.6889999999999</v>
      </c>
    </row>
    <row r="38" spans="1:2">
      <c r="A38" s="16">
        <v>19906</v>
      </c>
      <c r="B38" s="18">
        <v>2559.3969999999999</v>
      </c>
    </row>
    <row r="39" spans="1:2">
      <c r="A39" s="16">
        <v>19998</v>
      </c>
      <c r="B39" s="18">
        <v>2609.2719999999999</v>
      </c>
    </row>
    <row r="40" spans="1:2">
      <c r="A40" s="16">
        <v>20090</v>
      </c>
      <c r="B40" s="18">
        <v>2683.7660000000001</v>
      </c>
    </row>
    <row r="41" spans="1:2">
      <c r="A41" s="16">
        <v>20180</v>
      </c>
      <c r="B41" s="18">
        <v>2727.4520000000002</v>
      </c>
    </row>
    <row r="42" spans="1:2">
      <c r="A42" s="16">
        <v>20271</v>
      </c>
      <c r="B42" s="18">
        <v>2764.1280000000002</v>
      </c>
    </row>
    <row r="43" spans="1:2">
      <c r="A43" s="16">
        <v>20363</v>
      </c>
      <c r="B43" s="18">
        <v>2780.7620000000002</v>
      </c>
    </row>
    <row r="44" spans="1:2">
      <c r="A44" s="16">
        <v>20455</v>
      </c>
      <c r="B44" s="18">
        <v>2770.0320000000002</v>
      </c>
    </row>
    <row r="45" spans="1:2">
      <c r="A45" s="16">
        <v>20546</v>
      </c>
      <c r="B45" s="18">
        <v>2792.8719999999998</v>
      </c>
    </row>
    <row r="46" spans="1:2">
      <c r="A46" s="16">
        <v>20637</v>
      </c>
      <c r="B46" s="18">
        <v>2790.5880000000002</v>
      </c>
    </row>
    <row r="47" spans="1:2">
      <c r="A47" s="16">
        <v>20729</v>
      </c>
      <c r="B47" s="18">
        <v>2836.2379999999998</v>
      </c>
    </row>
    <row r="48" spans="1:2">
      <c r="A48" s="16">
        <v>20821</v>
      </c>
      <c r="B48" s="18">
        <v>2854.5169999999998</v>
      </c>
    </row>
    <row r="49" spans="1:2">
      <c r="A49" s="16">
        <v>20911</v>
      </c>
      <c r="B49" s="18">
        <v>2848.1860000000001</v>
      </c>
    </row>
    <row r="50" spans="1:2">
      <c r="A50" s="16">
        <v>21002</v>
      </c>
      <c r="B50" s="18">
        <v>2875.9270000000001</v>
      </c>
    </row>
    <row r="51" spans="1:2">
      <c r="A51" s="16">
        <v>21094</v>
      </c>
      <c r="B51" s="18">
        <v>2846.4459999999999</v>
      </c>
    </row>
    <row r="52" spans="1:2">
      <c r="A52" s="16">
        <v>21186</v>
      </c>
      <c r="B52" s="18">
        <v>2772.654</v>
      </c>
    </row>
    <row r="53" spans="1:2">
      <c r="A53" s="16">
        <v>21276</v>
      </c>
      <c r="B53" s="18">
        <v>2790.9479999999999</v>
      </c>
    </row>
    <row r="54" spans="1:2">
      <c r="A54" s="16">
        <v>21367</v>
      </c>
      <c r="B54" s="18">
        <v>2855.4720000000002</v>
      </c>
    </row>
    <row r="55" spans="1:2">
      <c r="A55" s="16">
        <v>21459</v>
      </c>
      <c r="B55" s="18">
        <v>2922.2640000000001</v>
      </c>
    </row>
    <row r="56" spans="1:2">
      <c r="A56" s="16">
        <v>21551</v>
      </c>
      <c r="B56" s="18">
        <v>2976.6289999999999</v>
      </c>
    </row>
    <row r="57" spans="1:2">
      <c r="A57" s="16">
        <v>21641</v>
      </c>
      <c r="B57" s="18">
        <v>3049.011</v>
      </c>
    </row>
    <row r="58" spans="1:2">
      <c r="A58" s="16">
        <v>21732</v>
      </c>
      <c r="B58" s="18">
        <v>3043.1390000000001</v>
      </c>
    </row>
    <row r="59" spans="1:2">
      <c r="A59" s="16">
        <v>21824</v>
      </c>
      <c r="B59" s="18">
        <v>3055.1039999999998</v>
      </c>
    </row>
    <row r="60" spans="1:2">
      <c r="A60" s="16">
        <v>21916</v>
      </c>
      <c r="B60" s="18">
        <v>3123.1619999999998</v>
      </c>
    </row>
    <row r="61" spans="1:2">
      <c r="A61" s="16">
        <v>22007</v>
      </c>
      <c r="B61" s="18">
        <v>3111.31</v>
      </c>
    </row>
    <row r="62" spans="1:2">
      <c r="A62" s="16">
        <v>22098</v>
      </c>
      <c r="B62" s="18">
        <v>3119.0569999999998</v>
      </c>
    </row>
    <row r="63" spans="1:2">
      <c r="A63" s="16">
        <v>22190</v>
      </c>
      <c r="B63" s="18">
        <v>3081.3</v>
      </c>
    </row>
    <row r="64" spans="1:2">
      <c r="A64" s="16">
        <v>22282</v>
      </c>
      <c r="B64" s="18">
        <v>3102.2510000000002</v>
      </c>
    </row>
    <row r="65" spans="1:2">
      <c r="A65" s="16">
        <v>22372</v>
      </c>
      <c r="B65" s="18">
        <v>3159.9180000000001</v>
      </c>
    </row>
    <row r="66" spans="1:2">
      <c r="A66" s="16">
        <v>22463</v>
      </c>
      <c r="B66" s="18">
        <v>3212.6060000000002</v>
      </c>
    </row>
    <row r="67" spans="1:2">
      <c r="A67" s="16">
        <v>22555</v>
      </c>
      <c r="B67" s="18">
        <v>3277.7170000000001</v>
      </c>
    </row>
    <row r="68" spans="1:2">
      <c r="A68" s="16">
        <v>22647</v>
      </c>
      <c r="B68" s="18">
        <v>3336.7530000000002</v>
      </c>
    </row>
    <row r="69" spans="1:2">
      <c r="A69" s="16">
        <v>22737</v>
      </c>
      <c r="B69" s="18">
        <v>3372.7060000000001</v>
      </c>
    </row>
    <row r="70" spans="1:2">
      <c r="A70" s="16">
        <v>22828</v>
      </c>
      <c r="B70" s="18">
        <v>3404.8330000000001</v>
      </c>
    </row>
    <row r="71" spans="1:2">
      <c r="A71" s="16">
        <v>22920</v>
      </c>
      <c r="B71" s="18">
        <v>3418.0459999999998</v>
      </c>
    </row>
    <row r="72" spans="1:2">
      <c r="A72" s="16">
        <v>23012</v>
      </c>
      <c r="B72" s="18">
        <v>3456.08</v>
      </c>
    </row>
    <row r="73" spans="1:2">
      <c r="A73" s="16">
        <v>23102</v>
      </c>
      <c r="B73" s="18">
        <v>3501.134</v>
      </c>
    </row>
    <row r="74" spans="1:2">
      <c r="A74" s="16">
        <v>23193</v>
      </c>
      <c r="B74" s="18">
        <v>3569.4789999999998</v>
      </c>
    </row>
    <row r="75" spans="1:2">
      <c r="A75" s="16">
        <v>23285</v>
      </c>
      <c r="B75" s="18">
        <v>3594.9540000000002</v>
      </c>
    </row>
    <row r="76" spans="1:2">
      <c r="A76" s="16">
        <v>23377</v>
      </c>
      <c r="B76" s="18">
        <v>3672.7080000000001</v>
      </c>
    </row>
    <row r="77" spans="1:2">
      <c r="A77" s="16">
        <v>23468</v>
      </c>
      <c r="B77" s="18">
        <v>3716.3820000000001</v>
      </c>
    </row>
    <row r="78" spans="1:2">
      <c r="A78" s="16">
        <v>23559</v>
      </c>
      <c r="B78" s="18">
        <v>3766.8620000000001</v>
      </c>
    </row>
    <row r="79" spans="1:2">
      <c r="A79" s="16">
        <v>23651</v>
      </c>
      <c r="B79" s="18">
        <v>3780.2190000000001</v>
      </c>
    </row>
    <row r="80" spans="1:2">
      <c r="A80" s="16">
        <v>23743</v>
      </c>
      <c r="B80" s="18">
        <v>3873.4520000000002</v>
      </c>
    </row>
    <row r="81" spans="1:2">
      <c r="A81" s="16">
        <v>23833</v>
      </c>
      <c r="B81" s="18">
        <v>3926.4059999999999</v>
      </c>
    </row>
    <row r="82" spans="1:2">
      <c r="A82" s="16">
        <v>23924</v>
      </c>
      <c r="B82" s="18">
        <v>4006.152</v>
      </c>
    </row>
    <row r="83" spans="1:2">
      <c r="A83" s="16">
        <v>24016</v>
      </c>
      <c r="B83" s="18">
        <v>4100.6310000000003</v>
      </c>
    </row>
    <row r="84" spans="1:2">
      <c r="A84" s="16">
        <v>24108</v>
      </c>
      <c r="B84" s="18">
        <v>4201.8909999999996</v>
      </c>
    </row>
    <row r="85" spans="1:2">
      <c r="A85" s="16">
        <v>24198</v>
      </c>
      <c r="B85" s="18">
        <v>4219.0969999999998</v>
      </c>
    </row>
    <row r="86" spans="1:2">
      <c r="A86" s="16">
        <v>24289</v>
      </c>
      <c r="B86" s="18">
        <v>4249.152</v>
      </c>
    </row>
    <row r="87" spans="1:2">
      <c r="A87" s="16">
        <v>24381</v>
      </c>
      <c r="B87" s="18">
        <v>4285.5820000000003</v>
      </c>
    </row>
    <row r="88" spans="1:2">
      <c r="A88" s="16">
        <v>24473</v>
      </c>
      <c r="B88" s="18">
        <v>4324.9260000000004</v>
      </c>
    </row>
    <row r="89" spans="1:2">
      <c r="A89" s="16">
        <v>24563</v>
      </c>
      <c r="B89" s="18">
        <v>4328.72</v>
      </c>
    </row>
    <row r="90" spans="1:2">
      <c r="A90" s="16">
        <v>24654</v>
      </c>
      <c r="B90" s="18">
        <v>4366.0879999999997</v>
      </c>
    </row>
    <row r="91" spans="1:2">
      <c r="A91" s="16">
        <v>24746</v>
      </c>
      <c r="B91" s="18">
        <v>4401.2330000000002</v>
      </c>
    </row>
    <row r="92" spans="1:2">
      <c r="A92" s="16">
        <v>24838</v>
      </c>
      <c r="B92" s="18">
        <v>4490.6090000000004</v>
      </c>
    </row>
    <row r="93" spans="1:2">
      <c r="A93" s="16">
        <v>24929</v>
      </c>
      <c r="B93" s="18">
        <v>4566.442</v>
      </c>
    </row>
    <row r="94" spans="1:2">
      <c r="A94" s="16">
        <v>25020</v>
      </c>
      <c r="B94" s="18">
        <v>4599.3320000000003</v>
      </c>
    </row>
    <row r="95" spans="1:2">
      <c r="A95" s="16">
        <v>25112</v>
      </c>
      <c r="B95" s="18">
        <v>4619.8029999999999</v>
      </c>
    </row>
    <row r="96" spans="1:2">
      <c r="A96" s="16">
        <v>25204</v>
      </c>
      <c r="B96" s="18">
        <v>4691.6369999999997</v>
      </c>
    </row>
    <row r="97" spans="1:2">
      <c r="A97" s="16">
        <v>25294</v>
      </c>
      <c r="B97" s="18">
        <v>4706.6840000000002</v>
      </c>
    </row>
    <row r="98" spans="1:2">
      <c r="A98" s="16">
        <v>25385</v>
      </c>
      <c r="B98" s="18">
        <v>4736.143</v>
      </c>
    </row>
    <row r="99" spans="1:2">
      <c r="A99" s="16">
        <v>25477</v>
      </c>
      <c r="B99" s="18">
        <v>4715.4690000000001</v>
      </c>
    </row>
    <row r="100" spans="1:2">
      <c r="A100" s="16">
        <v>25569</v>
      </c>
      <c r="B100" s="18">
        <v>4707.1120000000001</v>
      </c>
    </row>
    <row r="101" spans="1:2">
      <c r="A101" s="16">
        <v>25659</v>
      </c>
      <c r="B101" s="18">
        <v>4715.4409999999998</v>
      </c>
    </row>
    <row r="102" spans="1:2">
      <c r="A102" s="16">
        <v>25750</v>
      </c>
      <c r="B102" s="18">
        <v>4757.2129999999997</v>
      </c>
    </row>
    <row r="103" spans="1:2">
      <c r="A103" s="16">
        <v>25842</v>
      </c>
      <c r="B103" s="18">
        <v>4708.2809999999999</v>
      </c>
    </row>
    <row r="104" spans="1:2">
      <c r="A104" s="16">
        <v>25934</v>
      </c>
      <c r="B104" s="18">
        <v>4834.3490000000002</v>
      </c>
    </row>
    <row r="105" spans="1:2">
      <c r="A105" s="16">
        <v>26024</v>
      </c>
      <c r="B105" s="18">
        <v>4861.9380000000001</v>
      </c>
    </row>
    <row r="106" spans="1:2">
      <c r="A106" s="16">
        <v>26115</v>
      </c>
      <c r="B106" s="18">
        <v>4899.95</v>
      </c>
    </row>
    <row r="107" spans="1:2">
      <c r="A107" s="16">
        <v>26207</v>
      </c>
      <c r="B107" s="18">
        <v>4914.2610000000004</v>
      </c>
    </row>
    <row r="108" spans="1:2">
      <c r="A108" s="16">
        <v>26299</v>
      </c>
      <c r="B108" s="18">
        <v>5002.4359999999997</v>
      </c>
    </row>
    <row r="109" spans="1:2">
      <c r="A109" s="16">
        <v>26390</v>
      </c>
      <c r="B109" s="18">
        <v>5118.2780000000002</v>
      </c>
    </row>
    <row r="110" spans="1:2">
      <c r="A110" s="16">
        <v>26481</v>
      </c>
      <c r="B110" s="18">
        <v>5165.4480000000003</v>
      </c>
    </row>
    <row r="111" spans="1:2">
      <c r="A111" s="16">
        <v>26573</v>
      </c>
      <c r="B111" s="18">
        <v>5251.2259999999997</v>
      </c>
    </row>
    <row r="112" spans="1:2">
      <c r="A112" s="16">
        <v>26665</v>
      </c>
      <c r="B112" s="18">
        <v>5380.5020000000004</v>
      </c>
    </row>
    <row r="113" spans="1:2">
      <c r="A113" s="16">
        <v>26755</v>
      </c>
      <c r="B113" s="18">
        <v>5441.5039999999999</v>
      </c>
    </row>
    <row r="114" spans="1:2">
      <c r="A114" s="16">
        <v>26846</v>
      </c>
      <c r="B114" s="18">
        <v>5411.9350000000004</v>
      </c>
    </row>
    <row r="115" spans="1:2">
      <c r="A115" s="16">
        <v>26938</v>
      </c>
      <c r="B115" s="18">
        <v>5462.3969999999999</v>
      </c>
    </row>
    <row r="116" spans="1:2">
      <c r="A116" s="16">
        <v>27030</v>
      </c>
      <c r="B116" s="18">
        <v>5417.0240000000003</v>
      </c>
    </row>
    <row r="117" spans="1:2">
      <c r="A117" s="16">
        <v>27120</v>
      </c>
      <c r="B117" s="18">
        <v>5431.2650000000003</v>
      </c>
    </row>
    <row r="118" spans="1:2">
      <c r="A118" s="16">
        <v>27211</v>
      </c>
      <c r="B118" s="18">
        <v>5378.6790000000001</v>
      </c>
    </row>
    <row r="119" spans="1:2">
      <c r="A119" s="16">
        <v>27303</v>
      </c>
      <c r="B119" s="18">
        <v>5357.1660000000002</v>
      </c>
    </row>
    <row r="120" spans="1:2">
      <c r="A120" s="16">
        <v>27395</v>
      </c>
      <c r="B120" s="18">
        <v>5292.4440000000004</v>
      </c>
    </row>
    <row r="121" spans="1:2">
      <c r="A121" s="16">
        <v>27485</v>
      </c>
      <c r="B121" s="18">
        <v>5333.22</v>
      </c>
    </row>
    <row r="122" spans="1:2">
      <c r="A122" s="16">
        <v>27576</v>
      </c>
      <c r="B122" s="18">
        <v>5421.357</v>
      </c>
    </row>
    <row r="123" spans="1:2">
      <c r="A123" s="16">
        <v>27668</v>
      </c>
      <c r="B123" s="18">
        <v>5494.4459999999999</v>
      </c>
    </row>
    <row r="124" spans="1:2">
      <c r="A124" s="16">
        <v>27760</v>
      </c>
      <c r="B124" s="18">
        <v>5618.52</v>
      </c>
    </row>
    <row r="125" spans="1:2">
      <c r="A125" s="16">
        <v>27851</v>
      </c>
      <c r="B125" s="18">
        <v>5660.9719999999998</v>
      </c>
    </row>
    <row r="126" spans="1:2">
      <c r="A126" s="16">
        <v>27942</v>
      </c>
      <c r="B126" s="18">
        <v>5689.7560000000003</v>
      </c>
    </row>
    <row r="127" spans="1:2">
      <c r="A127" s="16">
        <v>28034</v>
      </c>
      <c r="B127" s="18">
        <v>5732.4620000000004</v>
      </c>
    </row>
    <row r="128" spans="1:2">
      <c r="A128" s="16">
        <v>28126</v>
      </c>
      <c r="B128" s="18">
        <v>5799.16</v>
      </c>
    </row>
    <row r="129" spans="1:2">
      <c r="A129" s="16">
        <v>28216</v>
      </c>
      <c r="B129" s="18">
        <v>5912.9769999999999</v>
      </c>
    </row>
    <row r="130" spans="1:2">
      <c r="A130" s="16">
        <v>28307</v>
      </c>
      <c r="B130" s="18">
        <v>6017.5860000000002</v>
      </c>
    </row>
    <row r="131" spans="1:2">
      <c r="A131" s="16">
        <v>28399</v>
      </c>
      <c r="B131" s="18">
        <v>6018.2179999999998</v>
      </c>
    </row>
    <row r="132" spans="1:2">
      <c r="A132" s="16">
        <v>28491</v>
      </c>
      <c r="B132" s="18">
        <v>6039.1580000000004</v>
      </c>
    </row>
    <row r="133" spans="1:2">
      <c r="A133" s="16">
        <v>28581</v>
      </c>
      <c r="B133" s="18">
        <v>6273.9629999999997</v>
      </c>
    </row>
    <row r="134" spans="1:2">
      <c r="A134" s="16">
        <v>28672</v>
      </c>
      <c r="B134" s="18">
        <v>6335.317</v>
      </c>
    </row>
    <row r="135" spans="1:2">
      <c r="A135" s="16">
        <v>28764</v>
      </c>
      <c r="B135" s="18">
        <v>6420.2879999999996</v>
      </c>
    </row>
    <row r="136" spans="1:2">
      <c r="A136" s="16">
        <v>28856</v>
      </c>
      <c r="B136" s="18">
        <v>6433.0439999999999</v>
      </c>
    </row>
    <row r="137" spans="1:2">
      <c r="A137" s="16">
        <v>28946</v>
      </c>
      <c r="B137" s="18">
        <v>6440.8320000000003</v>
      </c>
    </row>
    <row r="138" spans="1:2">
      <c r="A138" s="16">
        <v>29037</v>
      </c>
      <c r="B138" s="18">
        <v>6487.08</v>
      </c>
    </row>
    <row r="139" spans="1:2">
      <c r="A139" s="16">
        <v>29129</v>
      </c>
      <c r="B139" s="18">
        <v>6503.8739999999998</v>
      </c>
    </row>
    <row r="140" spans="1:2">
      <c r="A140" s="16">
        <v>29221</v>
      </c>
      <c r="B140" s="18">
        <v>6524.9120000000003</v>
      </c>
    </row>
    <row r="141" spans="1:2">
      <c r="A141" s="16">
        <v>29312</v>
      </c>
      <c r="B141" s="18">
        <v>6392.5780000000004</v>
      </c>
    </row>
    <row r="142" spans="1:2">
      <c r="A142" s="16">
        <v>29403</v>
      </c>
      <c r="B142" s="18">
        <v>6382.8919999999998</v>
      </c>
    </row>
    <row r="143" spans="1:2">
      <c r="A143" s="16">
        <v>29495</v>
      </c>
      <c r="B143" s="18">
        <v>6501.1840000000002</v>
      </c>
    </row>
    <row r="144" spans="1:2">
      <c r="A144" s="16">
        <v>29587</v>
      </c>
      <c r="B144" s="18">
        <v>6635.7259999999997</v>
      </c>
    </row>
    <row r="145" spans="1:2">
      <c r="A145" s="16">
        <v>29677</v>
      </c>
      <c r="B145" s="18">
        <v>6587.2690000000002</v>
      </c>
    </row>
    <row r="146" spans="1:2">
      <c r="A146" s="16">
        <v>29768</v>
      </c>
      <c r="B146" s="18">
        <v>6662.8580000000002</v>
      </c>
    </row>
    <row r="147" spans="1:2">
      <c r="A147" s="16">
        <v>29860</v>
      </c>
      <c r="B147" s="18">
        <v>6585.1270000000004</v>
      </c>
    </row>
    <row r="148" spans="1:2">
      <c r="A148" s="16">
        <v>29952</v>
      </c>
      <c r="B148" s="18">
        <v>6474.973</v>
      </c>
    </row>
    <row r="149" spans="1:2">
      <c r="A149" s="16">
        <v>30042</v>
      </c>
      <c r="B149" s="18">
        <v>6510.2470000000003</v>
      </c>
    </row>
    <row r="150" spans="1:2">
      <c r="A150" s="16">
        <v>30133</v>
      </c>
      <c r="B150" s="18">
        <v>6486.8</v>
      </c>
    </row>
    <row r="151" spans="1:2">
      <c r="A151" s="16">
        <v>30225</v>
      </c>
      <c r="B151" s="18">
        <v>6493.1279999999997</v>
      </c>
    </row>
    <row r="152" spans="1:2">
      <c r="A152" s="16">
        <v>30317</v>
      </c>
      <c r="B152" s="18">
        <v>6578.1750000000002</v>
      </c>
    </row>
    <row r="153" spans="1:2">
      <c r="A153" s="16">
        <v>30407</v>
      </c>
      <c r="B153" s="18">
        <v>6728.2870000000003</v>
      </c>
    </row>
    <row r="154" spans="1:2">
      <c r="A154" s="16">
        <v>30498</v>
      </c>
      <c r="B154" s="18">
        <v>6860.0219999999999</v>
      </c>
    </row>
    <row r="155" spans="1:2">
      <c r="A155" s="16">
        <v>30590</v>
      </c>
      <c r="B155" s="18">
        <v>7001.4889999999996</v>
      </c>
    </row>
    <row r="156" spans="1:2">
      <c r="A156" s="16">
        <v>30682</v>
      </c>
      <c r="B156" s="18">
        <v>7140.5969999999998</v>
      </c>
    </row>
    <row r="157" spans="1:2">
      <c r="A157" s="16">
        <v>30773</v>
      </c>
      <c r="B157" s="18">
        <v>7266.01</v>
      </c>
    </row>
    <row r="158" spans="1:2">
      <c r="A158" s="16">
        <v>30864</v>
      </c>
      <c r="B158" s="18">
        <v>7337.4930000000004</v>
      </c>
    </row>
    <row r="159" spans="1:2">
      <c r="A159" s="16">
        <v>30956</v>
      </c>
      <c r="B159" s="18">
        <v>7396.0190000000002</v>
      </c>
    </row>
    <row r="160" spans="1:2">
      <c r="A160" s="16">
        <v>31048</v>
      </c>
      <c r="B160" s="18">
        <v>7469.5450000000001</v>
      </c>
    </row>
    <row r="161" spans="1:2">
      <c r="A161" s="16">
        <v>31138</v>
      </c>
      <c r="B161" s="18">
        <v>7537.9279999999999</v>
      </c>
    </row>
    <row r="162" spans="1:2">
      <c r="A162" s="16">
        <v>31229</v>
      </c>
      <c r="B162" s="18">
        <v>7655.1959999999999</v>
      </c>
    </row>
    <row r="163" spans="1:2">
      <c r="A163" s="16">
        <v>31321</v>
      </c>
      <c r="B163" s="18">
        <v>7712.6239999999998</v>
      </c>
    </row>
    <row r="164" spans="1:2">
      <c r="A164" s="16">
        <v>31413</v>
      </c>
      <c r="B164" s="18">
        <v>7784.1090000000004</v>
      </c>
    </row>
    <row r="165" spans="1:2">
      <c r="A165" s="16">
        <v>31503</v>
      </c>
      <c r="B165" s="18">
        <v>7819.8429999999998</v>
      </c>
    </row>
    <row r="166" spans="1:2">
      <c r="A166" s="16">
        <v>31594</v>
      </c>
      <c r="B166" s="18">
        <v>7898.5550000000003</v>
      </c>
    </row>
    <row r="167" spans="1:2">
      <c r="A167" s="16">
        <v>31686</v>
      </c>
      <c r="B167" s="18">
        <v>7939.45</v>
      </c>
    </row>
    <row r="168" spans="1:2">
      <c r="A168" s="16">
        <v>31778</v>
      </c>
      <c r="B168" s="18">
        <v>7994.9650000000001</v>
      </c>
    </row>
    <row r="169" spans="1:2">
      <c r="A169" s="16">
        <v>31868</v>
      </c>
      <c r="B169" s="18">
        <v>8084.71</v>
      </c>
    </row>
    <row r="170" spans="1:2">
      <c r="A170" s="16">
        <v>31959</v>
      </c>
      <c r="B170" s="18">
        <v>8158.0349999999999</v>
      </c>
    </row>
    <row r="171" spans="1:2">
      <c r="A171" s="16">
        <v>32051</v>
      </c>
      <c r="B171" s="18">
        <v>8292.6869999999999</v>
      </c>
    </row>
    <row r="172" spans="1:2">
      <c r="A172" s="16">
        <v>32143</v>
      </c>
      <c r="B172" s="18">
        <v>8339.3240000000005</v>
      </c>
    </row>
    <row r="173" spans="1:2">
      <c r="A173" s="16">
        <v>32234</v>
      </c>
      <c r="B173" s="18">
        <v>8449.51</v>
      </c>
    </row>
    <row r="174" spans="1:2">
      <c r="A174" s="16">
        <v>32325</v>
      </c>
      <c r="B174" s="18">
        <v>8498.2819999999992</v>
      </c>
    </row>
    <row r="175" spans="1:2">
      <c r="A175" s="16">
        <v>32417</v>
      </c>
      <c r="B175" s="18">
        <v>8610.85</v>
      </c>
    </row>
    <row r="176" spans="1:2">
      <c r="A176" s="16">
        <v>32509</v>
      </c>
      <c r="B176" s="18">
        <v>8697.7109999999993</v>
      </c>
    </row>
    <row r="177" spans="1:2">
      <c r="A177" s="16">
        <v>32599</v>
      </c>
      <c r="B177" s="18">
        <v>8766.1049999999996</v>
      </c>
    </row>
    <row r="178" spans="1:2">
      <c r="A178" s="16">
        <v>32690</v>
      </c>
      <c r="B178" s="18">
        <v>8831.5439999999999</v>
      </c>
    </row>
    <row r="179" spans="1:2">
      <c r="A179" s="16">
        <v>32782</v>
      </c>
      <c r="B179" s="18">
        <v>8850.23</v>
      </c>
    </row>
    <row r="180" spans="1:2">
      <c r="A180" s="16">
        <v>32874</v>
      </c>
      <c r="B180" s="18">
        <v>8947.1290000000008</v>
      </c>
    </row>
    <row r="181" spans="1:2">
      <c r="A181" s="16">
        <v>32964</v>
      </c>
      <c r="B181" s="18">
        <v>8981.7270000000008</v>
      </c>
    </row>
    <row r="182" spans="1:2">
      <c r="A182" s="16">
        <v>33055</v>
      </c>
      <c r="B182" s="18">
        <v>8983.9449999999997</v>
      </c>
    </row>
    <row r="183" spans="1:2">
      <c r="A183" s="16">
        <v>33147</v>
      </c>
      <c r="B183" s="18">
        <v>8907.3629999999994</v>
      </c>
    </row>
    <row r="184" spans="1:2">
      <c r="A184" s="16">
        <v>33239</v>
      </c>
      <c r="B184" s="18">
        <v>8865.5640000000003</v>
      </c>
    </row>
    <row r="185" spans="1:2">
      <c r="A185" s="16">
        <v>33329</v>
      </c>
      <c r="B185" s="18">
        <v>8934.366</v>
      </c>
    </row>
    <row r="186" spans="1:2">
      <c r="A186" s="16">
        <v>33420</v>
      </c>
      <c r="B186" s="18">
        <v>8977.2520000000004</v>
      </c>
    </row>
    <row r="187" spans="1:2">
      <c r="A187" s="16">
        <v>33512</v>
      </c>
      <c r="B187" s="18">
        <v>9016.4439999999995</v>
      </c>
    </row>
    <row r="188" spans="1:2">
      <c r="A188" s="16">
        <v>33604</v>
      </c>
      <c r="B188" s="18">
        <v>9122.9500000000007</v>
      </c>
    </row>
    <row r="189" spans="1:2">
      <c r="A189" s="16">
        <v>33695</v>
      </c>
      <c r="B189" s="18">
        <v>9223.5450000000001</v>
      </c>
    </row>
    <row r="190" spans="1:2">
      <c r="A190" s="16">
        <v>33786</v>
      </c>
      <c r="B190" s="18">
        <v>9313.2080000000005</v>
      </c>
    </row>
    <row r="191" spans="1:2">
      <c r="A191" s="16">
        <v>33878</v>
      </c>
      <c r="B191" s="18">
        <v>9406.5280000000002</v>
      </c>
    </row>
    <row r="192" spans="1:2">
      <c r="A192" s="16">
        <v>33970</v>
      </c>
      <c r="B192" s="18">
        <v>9424.0650000000005</v>
      </c>
    </row>
    <row r="193" spans="1:2">
      <c r="A193" s="16">
        <v>34060</v>
      </c>
      <c r="B193" s="18">
        <v>9480.1059999999998</v>
      </c>
    </row>
    <row r="194" spans="1:2">
      <c r="A194" s="16">
        <v>34151</v>
      </c>
      <c r="B194" s="18">
        <v>9526.3369999999995</v>
      </c>
    </row>
    <row r="195" spans="1:2">
      <c r="A195" s="16">
        <v>34243</v>
      </c>
      <c r="B195" s="18">
        <v>9653.509</v>
      </c>
    </row>
    <row r="196" spans="1:2">
      <c r="A196" s="16">
        <v>34335</v>
      </c>
      <c r="B196" s="18">
        <v>9748.1560000000009</v>
      </c>
    </row>
    <row r="197" spans="1:2">
      <c r="A197" s="16">
        <v>34425</v>
      </c>
      <c r="B197" s="18">
        <v>9881.384</v>
      </c>
    </row>
    <row r="198" spans="1:2">
      <c r="A198" s="16">
        <v>34516</v>
      </c>
      <c r="B198" s="18">
        <v>9939.6550000000007</v>
      </c>
    </row>
    <row r="199" spans="1:2">
      <c r="A199" s="16">
        <v>34608</v>
      </c>
      <c r="B199" s="18">
        <v>10052.518</v>
      </c>
    </row>
    <row r="200" spans="1:2">
      <c r="A200" s="16">
        <v>34700</v>
      </c>
      <c r="B200" s="18">
        <v>10086.878000000001</v>
      </c>
    </row>
    <row r="201" spans="1:2">
      <c r="A201" s="16">
        <v>34790</v>
      </c>
      <c r="B201" s="18">
        <v>10122.121999999999</v>
      </c>
    </row>
    <row r="202" spans="1:2">
      <c r="A202" s="16">
        <v>34881</v>
      </c>
      <c r="B202" s="18">
        <v>10208.772000000001</v>
      </c>
    </row>
    <row r="203" spans="1:2">
      <c r="A203" s="16">
        <v>34973</v>
      </c>
      <c r="B203" s="18">
        <v>10281.245999999999</v>
      </c>
    </row>
    <row r="204" spans="1:2">
      <c r="A204" s="16">
        <v>35065</v>
      </c>
      <c r="B204" s="18">
        <v>10348.691000000001</v>
      </c>
    </row>
    <row r="205" spans="1:2">
      <c r="A205" s="16">
        <v>35156</v>
      </c>
      <c r="B205" s="18">
        <v>10529.379000000001</v>
      </c>
    </row>
    <row r="206" spans="1:2">
      <c r="A206" s="16">
        <v>35247</v>
      </c>
      <c r="B206" s="18">
        <v>10626.778</v>
      </c>
    </row>
    <row r="207" spans="1:2">
      <c r="A207" s="16">
        <v>35339</v>
      </c>
      <c r="B207" s="18">
        <v>10739.057000000001</v>
      </c>
    </row>
    <row r="208" spans="1:2">
      <c r="A208" s="16">
        <v>35431</v>
      </c>
      <c r="B208" s="18">
        <v>10820.907999999999</v>
      </c>
    </row>
    <row r="209" spans="1:2">
      <c r="A209" s="16">
        <v>35521</v>
      </c>
      <c r="B209" s="18">
        <v>10984.15</v>
      </c>
    </row>
    <row r="210" spans="1:2">
      <c r="A210" s="16">
        <v>35612</v>
      </c>
      <c r="B210" s="18">
        <v>11124.013000000001</v>
      </c>
    </row>
    <row r="211" spans="1:2">
      <c r="A211" s="16">
        <v>35704</v>
      </c>
      <c r="B211" s="18">
        <v>11210.329</v>
      </c>
    </row>
    <row r="212" spans="1:2">
      <c r="A212" s="16">
        <v>35796</v>
      </c>
      <c r="B212" s="18">
        <v>11321.245999999999</v>
      </c>
    </row>
    <row r="213" spans="1:2">
      <c r="A213" s="16">
        <v>35886</v>
      </c>
      <c r="B213" s="18">
        <v>11431.046</v>
      </c>
    </row>
    <row r="214" spans="1:2">
      <c r="A214" s="16">
        <v>35977</v>
      </c>
      <c r="B214" s="18">
        <v>11580.587</v>
      </c>
    </row>
    <row r="215" spans="1:2">
      <c r="A215" s="16">
        <v>36069</v>
      </c>
      <c r="B215" s="18">
        <v>11770.686</v>
      </c>
    </row>
    <row r="216" spans="1:2">
      <c r="A216" s="16">
        <v>36161</v>
      </c>
      <c r="B216" s="18">
        <v>11864.674999999999</v>
      </c>
    </row>
    <row r="217" spans="1:2">
      <c r="A217" s="16">
        <v>36251</v>
      </c>
      <c r="B217" s="18">
        <v>11962.523999999999</v>
      </c>
    </row>
    <row r="218" spans="1:2">
      <c r="A218" s="16">
        <v>36342</v>
      </c>
      <c r="B218" s="18">
        <v>12113.075000000001</v>
      </c>
    </row>
    <row r="219" spans="1:2">
      <c r="A219" s="16">
        <v>36434</v>
      </c>
      <c r="B219" s="18">
        <v>12323.335999999999</v>
      </c>
    </row>
    <row r="220" spans="1:2">
      <c r="A220" s="16">
        <v>36526</v>
      </c>
      <c r="B220" s="18">
        <v>12359.094999999999</v>
      </c>
    </row>
    <row r="221" spans="1:2">
      <c r="A221" s="16">
        <v>36617</v>
      </c>
      <c r="B221" s="18">
        <v>12592.53</v>
      </c>
    </row>
    <row r="222" spans="1:2">
      <c r="A222" s="16">
        <v>36708</v>
      </c>
      <c r="B222" s="18">
        <v>12607.675999999999</v>
      </c>
    </row>
    <row r="223" spans="1:2">
      <c r="A223" s="16">
        <v>36800</v>
      </c>
      <c r="B223" s="18">
        <v>12679.338</v>
      </c>
    </row>
    <row r="224" spans="1:2">
      <c r="A224" s="16">
        <v>36892</v>
      </c>
      <c r="B224" s="18">
        <v>12643.282999999999</v>
      </c>
    </row>
    <row r="225" spans="1:2">
      <c r="A225" s="16">
        <v>36982</v>
      </c>
      <c r="B225" s="18">
        <v>12710.303</v>
      </c>
    </row>
    <row r="226" spans="1:2">
      <c r="A226" s="16">
        <v>37073</v>
      </c>
      <c r="B226" s="18">
        <v>12670.106</v>
      </c>
    </row>
    <row r="227" spans="1:2">
      <c r="A227" s="16">
        <v>37165</v>
      </c>
      <c r="B227" s="18">
        <v>12705.269</v>
      </c>
    </row>
    <row r="228" spans="1:2">
      <c r="A228" s="16">
        <v>37257</v>
      </c>
      <c r="B228" s="18">
        <v>12822.258</v>
      </c>
    </row>
    <row r="229" spans="1:2">
      <c r="A229" s="16">
        <v>37347</v>
      </c>
      <c r="B229" s="18">
        <v>12893.002</v>
      </c>
    </row>
    <row r="230" spans="1:2">
      <c r="A230" s="16">
        <v>37438</v>
      </c>
      <c r="B230" s="18">
        <v>12955.769</v>
      </c>
    </row>
    <row r="231" spans="1:2">
      <c r="A231" s="16">
        <v>37530</v>
      </c>
      <c r="B231" s="18">
        <v>12964.016</v>
      </c>
    </row>
    <row r="232" spans="1:2">
      <c r="A232" s="16">
        <v>37622</v>
      </c>
      <c r="B232" s="18">
        <v>13031.169</v>
      </c>
    </row>
    <row r="233" spans="1:2">
      <c r="A233" s="16">
        <v>37712</v>
      </c>
      <c r="B233" s="18">
        <v>13152.089</v>
      </c>
    </row>
    <row r="234" spans="1:2">
      <c r="A234" s="16">
        <v>37803</v>
      </c>
      <c r="B234" s="18">
        <v>13372.357</v>
      </c>
    </row>
    <row r="235" spans="1:2">
      <c r="A235" s="16">
        <v>37895</v>
      </c>
      <c r="B235" s="18">
        <v>13528.71</v>
      </c>
    </row>
    <row r="236" spans="1:2">
      <c r="A236" s="16">
        <v>37987</v>
      </c>
      <c r="B236" s="18">
        <v>13606.509</v>
      </c>
    </row>
    <row r="237" spans="1:2">
      <c r="A237" s="16">
        <v>38078</v>
      </c>
      <c r="B237" s="18">
        <v>13706.246999999999</v>
      </c>
    </row>
    <row r="238" spans="1:2">
      <c r="A238" s="16">
        <v>38169</v>
      </c>
      <c r="B238" s="18">
        <v>13830.828</v>
      </c>
    </row>
    <row r="239" spans="1:2">
      <c r="A239" s="16">
        <v>38261</v>
      </c>
      <c r="B239" s="18">
        <v>13950.376</v>
      </c>
    </row>
    <row r="240" spans="1:2">
      <c r="A240" s="16">
        <v>38353</v>
      </c>
      <c r="B240" s="18">
        <v>14099.081</v>
      </c>
    </row>
    <row r="241" spans="1:2">
      <c r="A241" s="16">
        <v>38443</v>
      </c>
      <c r="B241" s="18">
        <v>14172.695</v>
      </c>
    </row>
    <row r="242" spans="1:2">
      <c r="A242" s="16">
        <v>38534</v>
      </c>
      <c r="B242" s="18">
        <v>14291.757</v>
      </c>
    </row>
    <row r="243" spans="1:2">
      <c r="A243" s="16">
        <v>38626</v>
      </c>
      <c r="B243" s="18">
        <v>14373.438</v>
      </c>
    </row>
    <row r="244" spans="1:2">
      <c r="A244" s="16">
        <v>38718</v>
      </c>
      <c r="B244" s="18">
        <v>14546.119000000001</v>
      </c>
    </row>
    <row r="245" spans="1:2">
      <c r="A245" s="16">
        <v>38808</v>
      </c>
      <c r="B245" s="18">
        <v>14589.584999999999</v>
      </c>
    </row>
    <row r="246" spans="1:2">
      <c r="A246" s="16">
        <v>38899</v>
      </c>
      <c r="B246" s="18">
        <v>14602.633</v>
      </c>
    </row>
    <row r="247" spans="1:2">
      <c r="A247" s="16">
        <v>38991</v>
      </c>
      <c r="B247" s="18">
        <v>14716.93</v>
      </c>
    </row>
    <row r="248" spans="1:2">
      <c r="A248" s="16">
        <v>39083</v>
      </c>
      <c r="B248" s="18">
        <v>14726.022000000001</v>
      </c>
    </row>
    <row r="249" spans="1:2">
      <c r="A249" s="16">
        <v>39173</v>
      </c>
      <c r="B249" s="18">
        <v>14838.664000000001</v>
      </c>
    </row>
    <row r="250" spans="1:2">
      <c r="A250" s="16">
        <v>39264</v>
      </c>
      <c r="B250" s="18">
        <v>14938.467000000001</v>
      </c>
    </row>
    <row r="251" spans="1:2">
      <c r="A251" s="16">
        <v>39356</v>
      </c>
      <c r="B251" s="18">
        <v>14991.784</v>
      </c>
    </row>
    <row r="252" spans="1:2">
      <c r="A252" s="16">
        <v>39448</v>
      </c>
      <c r="B252" s="18">
        <v>14889.45</v>
      </c>
    </row>
    <row r="253" spans="1:2">
      <c r="A253" s="16">
        <v>39539</v>
      </c>
      <c r="B253" s="18">
        <v>14963.357</v>
      </c>
    </row>
    <row r="254" spans="1:2">
      <c r="A254" s="16">
        <v>39630</v>
      </c>
      <c r="B254" s="18">
        <v>14891.643</v>
      </c>
    </row>
    <row r="255" spans="1:2">
      <c r="A255" s="16">
        <v>39722</v>
      </c>
      <c r="B255" s="18">
        <v>14576.985000000001</v>
      </c>
    </row>
    <row r="256" spans="1:2">
      <c r="A256" s="16">
        <v>39814</v>
      </c>
      <c r="B256" s="18">
        <v>14375.018</v>
      </c>
    </row>
    <row r="257" spans="1:5">
      <c r="A257" s="16">
        <v>39904</v>
      </c>
      <c r="B257" s="18">
        <v>14355.558000000001</v>
      </c>
    </row>
    <row r="258" spans="1:5">
      <c r="A258" s="16">
        <v>39995</v>
      </c>
      <c r="B258" s="18">
        <v>14402.477000000001</v>
      </c>
    </row>
    <row r="259" spans="1:5">
      <c r="A259" s="16">
        <v>40087</v>
      </c>
      <c r="B259" s="18">
        <v>14541.901</v>
      </c>
    </row>
    <row r="260" spans="1:5">
      <c r="A260" s="16">
        <v>40179</v>
      </c>
      <c r="B260" s="18">
        <v>14604.844999999999</v>
      </c>
    </row>
    <row r="261" spans="1:5">
      <c r="A261" s="16">
        <v>40269</v>
      </c>
      <c r="B261" s="18">
        <v>14745.933000000001</v>
      </c>
    </row>
    <row r="262" spans="1:5">
      <c r="A262" s="16">
        <v>40360</v>
      </c>
      <c r="B262" s="18">
        <v>14845.458000000001</v>
      </c>
    </row>
    <row r="263" spans="1:5">
      <c r="A263" s="16">
        <v>40452</v>
      </c>
      <c r="B263" s="18">
        <v>14939.001</v>
      </c>
    </row>
    <row r="264" spans="1:5">
      <c r="A264" s="16">
        <v>40544</v>
      </c>
      <c r="B264" s="18">
        <v>14881.300999999999</v>
      </c>
    </row>
    <row r="265" spans="1:5">
      <c r="A265" s="16">
        <v>40634</v>
      </c>
      <c r="B265" s="18">
        <v>14989.555</v>
      </c>
    </row>
    <row r="266" spans="1:5">
      <c r="A266" s="16">
        <v>40725</v>
      </c>
      <c r="B266" s="18">
        <v>15021.148999999999</v>
      </c>
    </row>
    <row r="267" spans="1:5">
      <c r="A267" s="16">
        <v>40817</v>
      </c>
      <c r="B267" s="18">
        <v>15190.254999999999</v>
      </c>
    </row>
    <row r="268" spans="1:5">
      <c r="A268" s="16">
        <v>40909</v>
      </c>
      <c r="B268" s="18">
        <v>15275.047</v>
      </c>
    </row>
    <row r="269" spans="1:5">
      <c r="A269" s="16">
        <v>41000</v>
      </c>
      <c r="B269" s="18">
        <v>15336.735000000001</v>
      </c>
    </row>
    <row r="270" spans="1:5">
      <c r="A270" s="16">
        <v>41091</v>
      </c>
      <c r="B270" s="18">
        <v>15431.334999999999</v>
      </c>
      <c r="C270" s="18">
        <f>(B270+B271)/2</f>
        <v>15432.518499999998</v>
      </c>
      <c r="D270" t="s">
        <v>21</v>
      </c>
      <c r="E270" s="19" t="s">
        <v>22</v>
      </c>
    </row>
    <row r="271" spans="1:5">
      <c r="A271" s="16">
        <v>41183</v>
      </c>
      <c r="B271" s="18">
        <v>15433.701999999999</v>
      </c>
    </row>
    <row r="272" spans="1:5">
      <c r="A272" s="16">
        <v>41275</v>
      </c>
      <c r="B272" s="18">
        <v>15538.441000000001</v>
      </c>
    </row>
    <row r="273" spans="1:5">
      <c r="A273" s="16">
        <v>41365</v>
      </c>
      <c r="B273" s="18">
        <v>15606.591</v>
      </c>
    </row>
    <row r="274" spans="1:5">
      <c r="A274" s="16">
        <v>41456</v>
      </c>
      <c r="B274" s="18">
        <v>15779.938</v>
      </c>
      <c r="C274" s="18">
        <f>(B274+B275)/2</f>
        <v>15848.073</v>
      </c>
      <c r="D274" t="s">
        <v>21</v>
      </c>
      <c r="E274" s="19" t="s">
        <v>22</v>
      </c>
    </row>
    <row r="275" spans="1:5">
      <c r="A275" s="16">
        <v>41548</v>
      </c>
      <c r="B275" s="18">
        <v>15916.208000000001</v>
      </c>
    </row>
    <row r="276" spans="1:5">
      <c r="A276" s="16">
        <v>41640</v>
      </c>
      <c r="B276" s="18">
        <v>15831.652</v>
      </c>
    </row>
    <row r="277" spans="1:5">
      <c r="A277" s="16">
        <v>41730</v>
      </c>
      <c r="B277" s="18">
        <v>16010.405000000001</v>
      </c>
    </row>
    <row r="278" spans="1:5">
      <c r="A278" s="16" t="s">
        <v>23</v>
      </c>
      <c r="B278" s="18">
        <f>B277*(B277/B273)</f>
        <v>16424.66751797526</v>
      </c>
      <c r="C278" s="18">
        <f>(B278+B279)/2</f>
        <v>16760.203309426663</v>
      </c>
      <c r="D278" t="s">
        <v>21</v>
      </c>
      <c r="E278" s="19" t="s">
        <v>22</v>
      </c>
    </row>
    <row r="279" spans="1:5">
      <c r="A279" s="16" t="s">
        <v>23</v>
      </c>
      <c r="B279" s="18">
        <f>B278*(B278/B274)</f>
        <v>17095.739100878065</v>
      </c>
    </row>
  </sheetData>
  <hyperlinks>
    <hyperlink ref="A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2:P85"/>
  <sheetViews>
    <sheetView workbookViewId="0">
      <selection activeCell="P5" sqref="P5"/>
    </sheetView>
  </sheetViews>
  <sheetFormatPr defaultRowHeight="15"/>
  <cols>
    <col min="16" max="16" width="17.28515625" customWidth="1"/>
  </cols>
  <sheetData>
    <row r="2" spans="3:16">
      <c r="C2" s="36" t="s">
        <v>47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3:16">
      <c r="C3" s="39" t="s">
        <v>48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3:16">
      <c r="C4" s="39" t="s">
        <v>49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3:16">
      <c r="C5" s="39" t="s">
        <v>50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3:16"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/>
    </row>
    <row r="7" spans="3:16">
      <c r="C7" s="39"/>
      <c r="D7" s="40"/>
      <c r="E7" s="40"/>
      <c r="F7" s="40"/>
      <c r="G7" s="40"/>
      <c r="H7" s="40"/>
      <c r="I7" s="40"/>
      <c r="J7" s="49" t="s">
        <v>54</v>
      </c>
      <c r="K7" s="49"/>
      <c r="L7" s="49"/>
      <c r="M7" s="49"/>
      <c r="N7" s="49"/>
      <c r="O7" s="41"/>
    </row>
    <row r="8" spans="3:16">
      <c r="C8" s="39"/>
      <c r="D8" s="40"/>
      <c r="E8" s="40" t="s">
        <v>51</v>
      </c>
      <c r="F8" s="40"/>
      <c r="G8" s="40" t="s">
        <v>60</v>
      </c>
      <c r="H8" s="40"/>
      <c r="I8" s="40"/>
      <c r="J8" s="42" t="s">
        <v>51</v>
      </c>
      <c r="K8" s="40"/>
      <c r="L8" s="40" t="s">
        <v>60</v>
      </c>
      <c r="M8" s="40"/>
      <c r="N8" s="40"/>
      <c r="O8" s="41"/>
    </row>
    <row r="9" spans="3:16">
      <c r="C9" s="39"/>
      <c r="D9" s="40"/>
      <c r="E9" s="40" t="s">
        <v>52</v>
      </c>
      <c r="F9" s="40"/>
      <c r="G9" s="40" t="s">
        <v>61</v>
      </c>
      <c r="H9" s="40"/>
      <c r="I9" s="40"/>
      <c r="J9" s="42" t="s">
        <v>52</v>
      </c>
      <c r="K9" s="40"/>
      <c r="L9" s="40" t="s">
        <v>61</v>
      </c>
      <c r="M9" s="40"/>
      <c r="N9" s="40"/>
      <c r="O9" s="41"/>
    </row>
    <row r="10" spans="3:16" ht="15" customHeight="1">
      <c r="C10" s="39" t="s">
        <v>53</v>
      </c>
      <c r="D10" s="40"/>
      <c r="E10" s="40" t="s">
        <v>29</v>
      </c>
      <c r="F10" s="40"/>
      <c r="G10" s="40" t="s">
        <v>62</v>
      </c>
      <c r="H10" s="40"/>
      <c r="I10" s="40"/>
      <c r="J10" s="42" t="s">
        <v>29</v>
      </c>
      <c r="K10" s="40"/>
      <c r="L10" s="40" t="s">
        <v>62</v>
      </c>
      <c r="M10" s="40"/>
      <c r="N10" s="40"/>
      <c r="O10" s="41"/>
      <c r="P10" t="s">
        <v>67</v>
      </c>
    </row>
    <row r="11" spans="3:16">
      <c r="C11" s="39">
        <v>1940</v>
      </c>
      <c r="D11" s="40" t="s">
        <v>41</v>
      </c>
      <c r="E11" s="43">
        <v>50696</v>
      </c>
      <c r="F11" s="43">
        <v>7924</v>
      </c>
      <c r="G11" s="43">
        <v>42772</v>
      </c>
      <c r="H11" s="43">
        <v>2458</v>
      </c>
      <c r="I11" s="43">
        <v>40314</v>
      </c>
      <c r="J11" s="40">
        <v>52.4</v>
      </c>
      <c r="K11" s="40">
        <v>8.1999999999999993</v>
      </c>
      <c r="L11" s="40">
        <v>44.2</v>
      </c>
      <c r="M11" s="40">
        <v>2.5</v>
      </c>
      <c r="N11" s="40">
        <v>41.6</v>
      </c>
      <c r="O11" s="41"/>
      <c r="P11" s="2">
        <v>42967531037.68</v>
      </c>
    </row>
    <row r="12" spans="3:16">
      <c r="C12" s="39">
        <v>1941</v>
      </c>
      <c r="D12" s="40" t="s">
        <v>41</v>
      </c>
      <c r="E12" s="43">
        <v>57531</v>
      </c>
      <c r="F12" s="43">
        <v>9308</v>
      </c>
      <c r="G12" s="43">
        <v>48223</v>
      </c>
      <c r="H12" s="43">
        <v>2180</v>
      </c>
      <c r="I12" s="43">
        <v>46043</v>
      </c>
      <c r="J12" s="40">
        <v>50.4</v>
      </c>
      <c r="K12" s="40">
        <v>8.1999999999999993</v>
      </c>
      <c r="L12" s="40">
        <v>42.3</v>
      </c>
      <c r="M12" s="40">
        <v>1.9</v>
      </c>
      <c r="N12" s="40">
        <v>40.4</v>
      </c>
      <c r="O12" s="41"/>
      <c r="P12" s="2">
        <v>48961443535.709999</v>
      </c>
    </row>
    <row r="13" spans="3:16">
      <c r="C13" s="39">
        <v>1942</v>
      </c>
      <c r="D13" s="40" t="s">
        <v>41</v>
      </c>
      <c r="E13" s="43">
        <v>79200</v>
      </c>
      <c r="F13" s="43">
        <v>11447</v>
      </c>
      <c r="G13" s="43">
        <v>67753</v>
      </c>
      <c r="H13" s="43">
        <v>2640</v>
      </c>
      <c r="I13" s="43">
        <v>65113</v>
      </c>
      <c r="J13" s="40">
        <v>54.9</v>
      </c>
      <c r="K13" s="40">
        <v>7.9</v>
      </c>
      <c r="L13" s="40">
        <v>47</v>
      </c>
      <c r="M13" s="40">
        <v>1.8</v>
      </c>
      <c r="N13" s="40">
        <v>45.1</v>
      </c>
      <c r="O13" s="41"/>
      <c r="P13" s="2">
        <v>72422445116.220001</v>
      </c>
    </row>
    <row r="14" spans="3:16">
      <c r="C14" s="39">
        <v>1943</v>
      </c>
      <c r="D14" s="40" t="s">
        <v>41</v>
      </c>
      <c r="E14" s="43">
        <v>142648</v>
      </c>
      <c r="F14" s="43">
        <v>14882</v>
      </c>
      <c r="G14" s="43">
        <v>127766</v>
      </c>
      <c r="H14" s="43">
        <v>7149</v>
      </c>
      <c r="I14" s="43">
        <v>120617</v>
      </c>
      <c r="J14" s="40">
        <v>79.099999999999994</v>
      </c>
      <c r="K14" s="40">
        <v>8.3000000000000007</v>
      </c>
      <c r="L14" s="40">
        <v>70.900000000000006</v>
      </c>
      <c r="M14" s="40">
        <v>4</v>
      </c>
      <c r="N14" s="40">
        <v>66.900000000000006</v>
      </c>
      <c r="O14" s="41"/>
      <c r="P14" s="2">
        <v>136696090329.89999</v>
      </c>
    </row>
    <row r="15" spans="3:16">
      <c r="C15" s="39">
        <v>1944</v>
      </c>
      <c r="D15" s="40" t="s">
        <v>41</v>
      </c>
      <c r="E15" s="43">
        <v>204079</v>
      </c>
      <c r="F15" s="43">
        <v>19283</v>
      </c>
      <c r="G15" s="43">
        <v>184796</v>
      </c>
      <c r="H15" s="43">
        <v>14899</v>
      </c>
      <c r="I15" s="43">
        <v>169897</v>
      </c>
      <c r="J15" s="40">
        <v>97.6</v>
      </c>
      <c r="K15" s="40">
        <v>9.1999999999999993</v>
      </c>
      <c r="L15" s="40">
        <v>88.3</v>
      </c>
      <c r="M15" s="40">
        <v>7.1</v>
      </c>
      <c r="N15" s="40">
        <v>81.2</v>
      </c>
      <c r="O15" s="41"/>
      <c r="P15" s="2">
        <v>201003387221.13</v>
      </c>
    </row>
    <row r="16" spans="3:16">
      <c r="C16" s="39">
        <v>1945</v>
      </c>
      <c r="D16" s="40" t="s">
        <v>41</v>
      </c>
      <c r="E16" s="43">
        <v>260123</v>
      </c>
      <c r="F16" s="43">
        <v>24941</v>
      </c>
      <c r="G16" s="43">
        <v>235182</v>
      </c>
      <c r="H16" s="43">
        <v>21792</v>
      </c>
      <c r="I16" s="43">
        <v>213390</v>
      </c>
      <c r="J16" s="40">
        <v>117.5</v>
      </c>
      <c r="K16" s="40">
        <v>11.3</v>
      </c>
      <c r="L16" s="40">
        <v>106.2</v>
      </c>
      <c r="M16" s="40">
        <v>9.8000000000000007</v>
      </c>
      <c r="N16" s="40">
        <v>96.4</v>
      </c>
      <c r="O16" s="41"/>
      <c r="P16" s="2">
        <v>258682187409.92999</v>
      </c>
    </row>
    <row r="17" spans="3:16">
      <c r="C17" s="39">
        <v>1946</v>
      </c>
      <c r="D17" s="40" t="s">
        <v>41</v>
      </c>
      <c r="E17" s="43">
        <v>270991</v>
      </c>
      <c r="F17" s="43">
        <v>29130</v>
      </c>
      <c r="G17" s="43">
        <v>241861</v>
      </c>
      <c r="H17" s="43">
        <v>23783</v>
      </c>
      <c r="I17" s="43">
        <v>218078</v>
      </c>
      <c r="J17" s="40">
        <v>121.7</v>
      </c>
      <c r="K17" s="40">
        <v>13.1</v>
      </c>
      <c r="L17" s="40">
        <v>108.6</v>
      </c>
      <c r="M17" s="40">
        <v>10.7</v>
      </c>
      <c r="N17" s="40">
        <v>97.9</v>
      </c>
      <c r="O17" s="41"/>
      <c r="P17" s="2">
        <v>269422099173.26001</v>
      </c>
    </row>
    <row r="18" spans="3:16">
      <c r="C18" s="39">
        <v>1947</v>
      </c>
      <c r="D18" s="40" t="s">
        <v>41</v>
      </c>
      <c r="E18" s="43">
        <v>257149</v>
      </c>
      <c r="F18" s="43">
        <v>32810</v>
      </c>
      <c r="G18" s="43">
        <v>224339</v>
      </c>
      <c r="H18" s="43">
        <v>21872</v>
      </c>
      <c r="I18" s="43">
        <v>202467</v>
      </c>
      <c r="J18" s="40">
        <v>110.3</v>
      </c>
      <c r="K18" s="40">
        <v>14.1</v>
      </c>
      <c r="L18" s="40">
        <v>96.2</v>
      </c>
      <c r="M18" s="40">
        <v>9.4</v>
      </c>
      <c r="N18" s="40">
        <v>86.8</v>
      </c>
      <c r="O18" s="41"/>
      <c r="P18" s="2">
        <v>258286383108.67001</v>
      </c>
    </row>
    <row r="19" spans="3:16">
      <c r="C19" s="39">
        <v>1948</v>
      </c>
      <c r="D19" s="40" t="s">
        <v>41</v>
      </c>
      <c r="E19" s="43">
        <v>252031</v>
      </c>
      <c r="F19" s="43">
        <v>35761</v>
      </c>
      <c r="G19" s="43">
        <v>216270</v>
      </c>
      <c r="H19" s="43">
        <v>21366</v>
      </c>
      <c r="I19" s="43">
        <v>194904</v>
      </c>
      <c r="J19" s="40">
        <v>98.4</v>
      </c>
      <c r="K19" s="40">
        <v>14</v>
      </c>
      <c r="L19" s="40">
        <v>84.5</v>
      </c>
      <c r="M19" s="40">
        <v>8.3000000000000007</v>
      </c>
      <c r="N19" s="40">
        <v>76.099999999999994</v>
      </c>
      <c r="O19" s="41"/>
      <c r="P19" s="2">
        <v>252292246512.98999</v>
      </c>
    </row>
    <row r="20" spans="3:16">
      <c r="C20" s="39">
        <v>1949</v>
      </c>
      <c r="D20" s="40" t="s">
        <v>41</v>
      </c>
      <c r="E20" s="43">
        <v>252610</v>
      </c>
      <c r="F20" s="43">
        <v>38288</v>
      </c>
      <c r="G20" s="43">
        <v>214322</v>
      </c>
      <c r="H20" s="43">
        <v>19343</v>
      </c>
      <c r="I20" s="43">
        <v>194979</v>
      </c>
      <c r="J20" s="40">
        <v>93.2</v>
      </c>
      <c r="K20" s="40">
        <v>14.1</v>
      </c>
      <c r="L20" s="40">
        <v>79.099999999999994</v>
      </c>
      <c r="M20" s="40">
        <v>7.1</v>
      </c>
      <c r="N20" s="40">
        <v>71.900000000000006</v>
      </c>
      <c r="O20" s="41"/>
      <c r="P20" s="2">
        <v>252770359860.32999</v>
      </c>
    </row>
    <row r="21" spans="3:16">
      <c r="C21" s="39">
        <v>1950</v>
      </c>
      <c r="D21" s="40" t="s">
        <v>41</v>
      </c>
      <c r="E21" s="43">
        <v>256853</v>
      </c>
      <c r="F21" s="43">
        <v>37830</v>
      </c>
      <c r="G21" s="43">
        <v>219023</v>
      </c>
      <c r="H21" s="43">
        <v>18331</v>
      </c>
      <c r="I21" s="43">
        <v>200692</v>
      </c>
      <c r="J21" s="40">
        <v>94.1</v>
      </c>
      <c r="K21" s="40">
        <v>13.9</v>
      </c>
      <c r="L21" s="40">
        <v>80.2</v>
      </c>
      <c r="M21" s="40">
        <v>6.7</v>
      </c>
      <c r="N21" s="40">
        <v>73.5</v>
      </c>
      <c r="O21" s="41"/>
      <c r="P21" s="2">
        <v>257357352351.04001</v>
      </c>
    </row>
    <row r="22" spans="3:16">
      <c r="C22" s="39">
        <v>1951</v>
      </c>
      <c r="D22" s="40" t="s">
        <v>41</v>
      </c>
      <c r="E22" s="43">
        <v>255288</v>
      </c>
      <c r="F22" s="43">
        <v>40962</v>
      </c>
      <c r="G22" s="43">
        <v>214326</v>
      </c>
      <c r="H22" s="43">
        <v>22982</v>
      </c>
      <c r="I22" s="43">
        <v>191344</v>
      </c>
      <c r="J22" s="40">
        <v>79.599999999999994</v>
      </c>
      <c r="K22" s="40">
        <v>12.8</v>
      </c>
      <c r="L22" s="40">
        <v>66.900000000000006</v>
      </c>
      <c r="M22" s="40">
        <v>7.2</v>
      </c>
      <c r="N22" s="40">
        <v>59.7</v>
      </c>
      <c r="O22" s="41"/>
      <c r="P22" s="2">
        <v>255221976814.92999</v>
      </c>
    </row>
    <row r="23" spans="3:16">
      <c r="C23" s="39">
        <v>1952</v>
      </c>
      <c r="D23" s="40" t="s">
        <v>41</v>
      </c>
      <c r="E23" s="43">
        <v>259097</v>
      </c>
      <c r="F23" s="43">
        <v>44339</v>
      </c>
      <c r="G23" s="43">
        <v>214758</v>
      </c>
      <c r="H23" s="43">
        <v>22906</v>
      </c>
      <c r="I23" s="43">
        <v>191852</v>
      </c>
      <c r="J23" s="40">
        <v>74.3</v>
      </c>
      <c r="K23" s="40">
        <v>12.7</v>
      </c>
      <c r="L23" s="40">
        <v>61.6</v>
      </c>
      <c r="M23" s="40">
        <v>6.6</v>
      </c>
      <c r="N23" s="40">
        <v>55</v>
      </c>
      <c r="O23" s="41"/>
      <c r="P23" s="2">
        <v>259105178785.42999</v>
      </c>
    </row>
    <row r="24" spans="3:16">
      <c r="C24" s="39">
        <v>1953</v>
      </c>
      <c r="D24" s="40" t="s">
        <v>41</v>
      </c>
      <c r="E24" s="43">
        <v>265963</v>
      </c>
      <c r="F24" s="43">
        <v>47580</v>
      </c>
      <c r="G24" s="43">
        <v>218383</v>
      </c>
      <c r="H24" s="43">
        <v>24746</v>
      </c>
      <c r="I24" s="43">
        <v>193637</v>
      </c>
      <c r="J24" s="40">
        <v>71.3</v>
      </c>
      <c r="K24" s="40">
        <v>12.8</v>
      </c>
      <c r="L24" s="40">
        <v>58.6</v>
      </c>
      <c r="M24" s="40">
        <v>6.6</v>
      </c>
      <c r="N24" s="40">
        <v>51.9</v>
      </c>
      <c r="O24" s="41"/>
      <c r="P24" s="2">
        <v>266071061638.57001</v>
      </c>
    </row>
    <row r="25" spans="3:16">
      <c r="C25" s="39">
        <v>1954</v>
      </c>
      <c r="D25" s="40" t="s">
        <v>41</v>
      </c>
      <c r="E25" s="43">
        <v>270812</v>
      </c>
      <c r="F25" s="43">
        <v>46313</v>
      </c>
      <c r="G25" s="43">
        <v>224499</v>
      </c>
      <c r="H25" s="43">
        <v>25037</v>
      </c>
      <c r="I25" s="43">
        <v>199462</v>
      </c>
      <c r="J25" s="40">
        <v>71.8</v>
      </c>
      <c r="K25" s="40">
        <v>12.3</v>
      </c>
      <c r="L25" s="40">
        <v>59.5</v>
      </c>
      <c r="M25" s="40">
        <v>6.6</v>
      </c>
      <c r="N25" s="40">
        <v>52.9</v>
      </c>
      <c r="O25" s="41"/>
      <c r="P25" s="2">
        <v>271259599108.45999</v>
      </c>
    </row>
    <row r="26" spans="3:16">
      <c r="C26" s="39">
        <v>1955</v>
      </c>
      <c r="D26" s="40" t="s">
        <v>41</v>
      </c>
      <c r="E26" s="43">
        <v>274366</v>
      </c>
      <c r="F26" s="43">
        <v>47751</v>
      </c>
      <c r="G26" s="43">
        <v>226616</v>
      </c>
      <c r="H26" s="43">
        <v>23607</v>
      </c>
      <c r="I26" s="43">
        <v>203009</v>
      </c>
      <c r="J26" s="40">
        <v>69.5</v>
      </c>
      <c r="K26" s="40">
        <v>12.1</v>
      </c>
      <c r="L26" s="40">
        <v>57.4</v>
      </c>
      <c r="M26" s="40">
        <v>6</v>
      </c>
      <c r="N26" s="40">
        <v>51.4</v>
      </c>
      <c r="O26" s="41"/>
      <c r="P26" s="2">
        <v>274374222802.62</v>
      </c>
    </row>
    <row r="27" spans="3:16">
      <c r="C27" s="39">
        <v>1956</v>
      </c>
      <c r="D27" s="40" t="s">
        <v>41</v>
      </c>
      <c r="E27" s="43">
        <v>272693</v>
      </c>
      <c r="F27" s="43">
        <v>50537</v>
      </c>
      <c r="G27" s="43">
        <v>222156</v>
      </c>
      <c r="H27" s="43">
        <v>23758</v>
      </c>
      <c r="I27" s="43">
        <v>198398</v>
      </c>
      <c r="J27" s="40">
        <v>63.8</v>
      </c>
      <c r="K27" s="40">
        <v>11.8</v>
      </c>
      <c r="L27" s="40">
        <v>52</v>
      </c>
      <c r="M27" s="40">
        <v>5.6</v>
      </c>
      <c r="N27" s="40">
        <v>46.4</v>
      </c>
      <c r="O27" s="41"/>
      <c r="P27" s="2">
        <v>272750813649.32001</v>
      </c>
    </row>
    <row r="28" spans="3:16">
      <c r="C28" s="39">
        <v>1957</v>
      </c>
      <c r="D28" s="40" t="s">
        <v>41</v>
      </c>
      <c r="E28" s="43">
        <v>272252</v>
      </c>
      <c r="F28" s="43">
        <v>52931</v>
      </c>
      <c r="G28" s="43">
        <v>219320</v>
      </c>
      <c r="H28" s="43">
        <v>23035</v>
      </c>
      <c r="I28" s="43">
        <v>196285</v>
      </c>
      <c r="J28" s="40">
        <v>60.5</v>
      </c>
      <c r="K28" s="40">
        <v>11.8</v>
      </c>
      <c r="L28" s="40">
        <v>48.7</v>
      </c>
      <c r="M28" s="40">
        <v>5.0999999999999996</v>
      </c>
      <c r="N28" s="40">
        <v>43.6</v>
      </c>
      <c r="O28" s="41"/>
      <c r="P28" s="2">
        <v>270527171896.42999</v>
      </c>
    </row>
    <row r="29" spans="3:16">
      <c r="C29" s="39">
        <v>1958</v>
      </c>
      <c r="D29" s="40" t="s">
        <v>41</v>
      </c>
      <c r="E29" s="43">
        <v>279666</v>
      </c>
      <c r="F29" s="43">
        <v>53329</v>
      </c>
      <c r="G29" s="43">
        <v>226336</v>
      </c>
      <c r="H29" s="43">
        <v>25438</v>
      </c>
      <c r="I29" s="43">
        <v>200898</v>
      </c>
      <c r="J29" s="40">
        <v>60.7</v>
      </c>
      <c r="K29" s="40">
        <v>11.6</v>
      </c>
      <c r="L29" s="40">
        <v>49.2</v>
      </c>
      <c r="M29" s="40">
        <v>5.5</v>
      </c>
      <c r="N29" s="40">
        <v>43.6</v>
      </c>
      <c r="O29" s="41"/>
      <c r="P29" s="2">
        <v>276343217745.81</v>
      </c>
    </row>
    <row r="30" spans="3:16">
      <c r="C30" s="39">
        <v>1959</v>
      </c>
      <c r="D30" s="40" t="s">
        <v>41</v>
      </c>
      <c r="E30" s="43">
        <v>287465</v>
      </c>
      <c r="F30" s="43">
        <v>52764</v>
      </c>
      <c r="G30" s="43">
        <v>234701</v>
      </c>
      <c r="H30" s="43">
        <v>26044</v>
      </c>
      <c r="I30" s="43">
        <v>208657</v>
      </c>
      <c r="J30" s="40">
        <v>58.5</v>
      </c>
      <c r="K30" s="40">
        <v>10.7</v>
      </c>
      <c r="L30" s="40">
        <v>47.8</v>
      </c>
      <c r="M30" s="40">
        <v>5.3</v>
      </c>
      <c r="N30" s="40">
        <v>42.5</v>
      </c>
      <c r="O30" s="41"/>
      <c r="P30" s="2">
        <v>284705907078.21997</v>
      </c>
    </row>
    <row r="31" spans="3:16">
      <c r="C31" s="39">
        <v>1960</v>
      </c>
      <c r="D31" s="40" t="s">
        <v>41</v>
      </c>
      <c r="E31" s="43">
        <v>290525</v>
      </c>
      <c r="F31" s="43">
        <v>53686</v>
      </c>
      <c r="G31" s="43">
        <v>236840</v>
      </c>
      <c r="H31" s="43">
        <v>26523</v>
      </c>
      <c r="I31" s="43">
        <v>210317</v>
      </c>
      <c r="J31" s="40">
        <v>56.1</v>
      </c>
      <c r="K31" s="40">
        <v>10.4</v>
      </c>
      <c r="L31" s="40">
        <v>45.7</v>
      </c>
      <c r="M31" s="40">
        <v>5.0999999999999996</v>
      </c>
      <c r="N31" s="40">
        <v>40.6</v>
      </c>
      <c r="O31" s="41"/>
      <c r="P31" s="2">
        <v>286330760848.37</v>
      </c>
    </row>
    <row r="32" spans="3:16">
      <c r="C32" s="39">
        <v>1961</v>
      </c>
      <c r="D32" s="40" t="s">
        <v>41</v>
      </c>
      <c r="E32" s="43">
        <v>292648</v>
      </c>
      <c r="F32" s="43">
        <v>54291</v>
      </c>
      <c r="G32" s="43">
        <v>238357</v>
      </c>
      <c r="H32" s="43">
        <v>27253</v>
      </c>
      <c r="I32" s="43">
        <v>211104</v>
      </c>
      <c r="J32" s="40">
        <v>55.1</v>
      </c>
      <c r="K32" s="40">
        <v>10.199999999999999</v>
      </c>
      <c r="L32" s="40">
        <v>44.9</v>
      </c>
      <c r="M32" s="40">
        <v>5.0999999999999996</v>
      </c>
      <c r="N32" s="40">
        <v>39.799999999999997</v>
      </c>
      <c r="O32" s="41"/>
      <c r="P32" s="2">
        <v>288970938610.04999</v>
      </c>
    </row>
    <row r="33" spans="3:16">
      <c r="C33" s="39">
        <v>1962</v>
      </c>
      <c r="D33" s="40" t="s">
        <v>41</v>
      </c>
      <c r="E33" s="43">
        <v>302928</v>
      </c>
      <c r="F33" s="43">
        <v>54918</v>
      </c>
      <c r="G33" s="43">
        <v>248010</v>
      </c>
      <c r="H33" s="43">
        <v>29663</v>
      </c>
      <c r="I33" s="43">
        <v>218347</v>
      </c>
      <c r="J33" s="40">
        <v>53.4</v>
      </c>
      <c r="K33" s="40">
        <v>9.6999999999999993</v>
      </c>
      <c r="L33" s="40">
        <v>43.7</v>
      </c>
      <c r="M33" s="40">
        <v>5.2</v>
      </c>
      <c r="N33" s="40">
        <v>38.5</v>
      </c>
      <c r="O33" s="41"/>
      <c r="P33" s="2">
        <v>298200822720.87</v>
      </c>
    </row>
    <row r="34" spans="3:16">
      <c r="C34" s="39">
        <v>1963</v>
      </c>
      <c r="D34" s="40" t="s">
        <v>41</v>
      </c>
      <c r="E34" s="43">
        <v>310324</v>
      </c>
      <c r="F34" s="43">
        <v>56345</v>
      </c>
      <c r="G34" s="43">
        <v>253978</v>
      </c>
      <c r="H34" s="43">
        <v>32027</v>
      </c>
      <c r="I34" s="43">
        <v>221951</v>
      </c>
      <c r="J34" s="40">
        <v>51.8</v>
      </c>
      <c r="K34" s="40">
        <v>9.4</v>
      </c>
      <c r="L34" s="40">
        <v>42.4</v>
      </c>
      <c r="M34" s="40">
        <v>5.3</v>
      </c>
      <c r="N34" s="40">
        <v>37.1</v>
      </c>
      <c r="O34" s="41"/>
      <c r="P34" s="2">
        <v>305859632996.40997</v>
      </c>
    </row>
    <row r="35" spans="3:16">
      <c r="C35" s="39">
        <v>1964</v>
      </c>
      <c r="D35" s="40" t="s">
        <v>41</v>
      </c>
      <c r="E35" s="43">
        <v>316059</v>
      </c>
      <c r="F35" s="43">
        <v>59210</v>
      </c>
      <c r="G35" s="43">
        <v>256849</v>
      </c>
      <c r="H35" s="43">
        <v>34794</v>
      </c>
      <c r="I35" s="43">
        <v>222055</v>
      </c>
      <c r="J35" s="40">
        <v>49.4</v>
      </c>
      <c r="K35" s="40">
        <v>9.1999999999999993</v>
      </c>
      <c r="L35" s="40">
        <v>40.1</v>
      </c>
      <c r="M35" s="40">
        <v>5.4</v>
      </c>
      <c r="N35" s="40">
        <v>34.700000000000003</v>
      </c>
      <c r="O35" s="41"/>
      <c r="P35" s="2">
        <v>311712899257.29999</v>
      </c>
    </row>
    <row r="36" spans="3:16">
      <c r="C36" s="39">
        <v>1965</v>
      </c>
      <c r="D36" s="40" t="s">
        <v>41</v>
      </c>
      <c r="E36" s="43">
        <v>322318</v>
      </c>
      <c r="F36" s="43">
        <v>61540</v>
      </c>
      <c r="G36" s="43">
        <v>260778</v>
      </c>
      <c r="H36" s="43">
        <v>39100</v>
      </c>
      <c r="I36" s="43">
        <v>221678</v>
      </c>
      <c r="J36" s="40">
        <v>46.9</v>
      </c>
      <c r="K36" s="40">
        <v>9</v>
      </c>
      <c r="L36" s="40">
        <v>38</v>
      </c>
      <c r="M36" s="40">
        <v>5.7</v>
      </c>
      <c r="N36" s="40">
        <v>32.299999999999997</v>
      </c>
      <c r="O36" s="41"/>
      <c r="P36" s="2">
        <v>317273898983.64001</v>
      </c>
    </row>
    <row r="37" spans="3:16">
      <c r="C37" s="39">
        <v>1966</v>
      </c>
      <c r="D37" s="40" t="s">
        <v>41</v>
      </c>
      <c r="E37" s="43">
        <v>328498</v>
      </c>
      <c r="F37" s="43">
        <v>64784</v>
      </c>
      <c r="G37" s="43">
        <v>263714</v>
      </c>
      <c r="H37" s="43">
        <v>42169</v>
      </c>
      <c r="I37" s="43">
        <v>221545</v>
      </c>
      <c r="J37" s="40">
        <v>43.6</v>
      </c>
      <c r="K37" s="40">
        <v>8.6</v>
      </c>
      <c r="L37" s="40">
        <v>35</v>
      </c>
      <c r="M37" s="40">
        <v>5.6</v>
      </c>
      <c r="N37" s="40">
        <v>29.4</v>
      </c>
      <c r="O37" s="41"/>
      <c r="P37" s="2">
        <v>319907087795.47998</v>
      </c>
    </row>
    <row r="38" spans="3:16">
      <c r="C38" s="39">
        <v>1967</v>
      </c>
      <c r="D38" s="40" t="s">
        <v>41</v>
      </c>
      <c r="E38" s="43">
        <v>340445</v>
      </c>
      <c r="F38" s="43">
        <v>73819</v>
      </c>
      <c r="G38" s="43">
        <v>266626</v>
      </c>
      <c r="H38" s="43">
        <v>46719</v>
      </c>
      <c r="I38" s="43">
        <v>219907</v>
      </c>
      <c r="J38" s="40">
        <v>41.9</v>
      </c>
      <c r="K38" s="40">
        <v>9.1</v>
      </c>
      <c r="L38" s="40">
        <v>32.799999999999997</v>
      </c>
      <c r="M38" s="40">
        <v>5.8</v>
      </c>
      <c r="N38" s="40">
        <v>27.1</v>
      </c>
      <c r="O38" s="41"/>
      <c r="P38" s="2">
        <v>326220937794.53998</v>
      </c>
    </row>
    <row r="39" spans="3:16">
      <c r="C39" s="39">
        <v>1968</v>
      </c>
      <c r="D39" s="40" t="s">
        <v>41</v>
      </c>
      <c r="E39" s="43">
        <v>368685</v>
      </c>
      <c r="F39" s="43">
        <v>79140</v>
      </c>
      <c r="G39" s="43">
        <v>289545</v>
      </c>
      <c r="H39" s="43">
        <v>52230</v>
      </c>
      <c r="I39" s="43">
        <v>237315</v>
      </c>
      <c r="J39" s="40">
        <v>42.5</v>
      </c>
      <c r="K39" s="40">
        <v>9.1</v>
      </c>
      <c r="L39" s="40">
        <v>33.4</v>
      </c>
      <c r="M39" s="40">
        <v>6</v>
      </c>
      <c r="N39" s="40">
        <v>27.4</v>
      </c>
      <c r="O39" s="41"/>
      <c r="P39" s="2">
        <v>347578406425.88</v>
      </c>
    </row>
    <row r="40" spans="3:16">
      <c r="C40" s="39">
        <v>1969</v>
      </c>
      <c r="D40" s="40" t="s">
        <v>41</v>
      </c>
      <c r="E40" s="43">
        <v>365769</v>
      </c>
      <c r="F40" s="43">
        <v>87661</v>
      </c>
      <c r="G40" s="43">
        <v>278108</v>
      </c>
      <c r="H40" s="43">
        <v>54095</v>
      </c>
      <c r="I40" s="43">
        <v>224013</v>
      </c>
      <c r="J40" s="40">
        <v>38.6</v>
      </c>
      <c r="K40" s="40">
        <v>9.1999999999999993</v>
      </c>
      <c r="L40" s="40">
        <v>29.3</v>
      </c>
      <c r="M40" s="40">
        <v>5.7</v>
      </c>
      <c r="N40" s="40">
        <v>23.6</v>
      </c>
      <c r="O40" s="41"/>
      <c r="P40" s="2">
        <v>353720253841.40997</v>
      </c>
    </row>
    <row r="41" spans="3:16">
      <c r="C41" s="39">
        <v>1970</v>
      </c>
      <c r="D41" s="40" t="s">
        <v>41</v>
      </c>
      <c r="E41" s="43">
        <v>380921</v>
      </c>
      <c r="F41" s="43">
        <v>97723</v>
      </c>
      <c r="G41" s="43">
        <v>283198</v>
      </c>
      <c r="H41" s="43">
        <v>57714</v>
      </c>
      <c r="I41" s="43">
        <v>225484</v>
      </c>
      <c r="J41" s="40">
        <v>37.6</v>
      </c>
      <c r="K41" s="40">
        <v>9.6999999999999993</v>
      </c>
      <c r="L41" s="40">
        <v>28</v>
      </c>
      <c r="M41" s="40">
        <v>5.7</v>
      </c>
      <c r="N41" s="40">
        <v>22.3</v>
      </c>
      <c r="O41" s="41"/>
      <c r="P41" s="2">
        <v>370918706949.92999</v>
      </c>
    </row>
    <row r="42" spans="3:16">
      <c r="C42" s="39">
        <v>1971</v>
      </c>
      <c r="D42" s="40" t="s">
        <v>41</v>
      </c>
      <c r="E42" s="43">
        <v>408176</v>
      </c>
      <c r="F42" s="43">
        <v>105140</v>
      </c>
      <c r="G42" s="43">
        <v>303037</v>
      </c>
      <c r="H42" s="43">
        <v>65518</v>
      </c>
      <c r="I42" s="43">
        <v>237519</v>
      </c>
      <c r="J42" s="40">
        <v>37.799999999999997</v>
      </c>
      <c r="K42" s="40">
        <v>9.6999999999999993</v>
      </c>
      <c r="L42" s="40">
        <v>28.1</v>
      </c>
      <c r="M42" s="40">
        <v>6.1</v>
      </c>
      <c r="N42" s="40">
        <v>22</v>
      </c>
      <c r="O42" s="41"/>
      <c r="P42" s="2">
        <v>398129744455.53998</v>
      </c>
    </row>
    <row r="43" spans="3:16">
      <c r="C43" s="39">
        <v>1972</v>
      </c>
      <c r="D43" s="40" t="s">
        <v>41</v>
      </c>
      <c r="E43" s="43">
        <v>435936</v>
      </c>
      <c r="F43" s="43">
        <v>113559</v>
      </c>
      <c r="G43" s="43">
        <v>322377</v>
      </c>
      <c r="H43" s="43">
        <v>71426</v>
      </c>
      <c r="I43" s="43">
        <v>250951</v>
      </c>
      <c r="J43" s="40">
        <v>37</v>
      </c>
      <c r="K43" s="40">
        <v>9.6</v>
      </c>
      <c r="L43" s="40">
        <v>27.4</v>
      </c>
      <c r="M43" s="40">
        <v>6.1</v>
      </c>
      <c r="N43" s="40">
        <v>21.3</v>
      </c>
      <c r="O43" s="41"/>
      <c r="P43" s="2">
        <v>427260460940.5</v>
      </c>
    </row>
    <row r="44" spans="3:16">
      <c r="C44" s="39">
        <v>1973</v>
      </c>
      <c r="D44" s="40" t="s">
        <v>41</v>
      </c>
      <c r="E44" s="43">
        <v>466291</v>
      </c>
      <c r="F44" s="43">
        <v>125381</v>
      </c>
      <c r="G44" s="43">
        <v>340910</v>
      </c>
      <c r="H44" s="43">
        <v>75181</v>
      </c>
      <c r="I44" s="43">
        <v>265729</v>
      </c>
      <c r="J44" s="40">
        <v>35.700000000000003</v>
      </c>
      <c r="K44" s="40">
        <v>9.6</v>
      </c>
      <c r="L44" s="40">
        <v>26.1</v>
      </c>
      <c r="M44" s="40">
        <v>5.7</v>
      </c>
      <c r="N44" s="40">
        <v>20.3</v>
      </c>
      <c r="O44" s="41"/>
      <c r="P44" s="2">
        <v>458141605312.09003</v>
      </c>
    </row>
    <row r="45" spans="3:16">
      <c r="C45" s="39">
        <v>1974</v>
      </c>
      <c r="D45" s="40" t="s">
        <v>41</v>
      </c>
      <c r="E45" s="43">
        <v>483893</v>
      </c>
      <c r="F45" s="43">
        <v>140194</v>
      </c>
      <c r="G45" s="43">
        <v>343699</v>
      </c>
      <c r="H45" s="43">
        <v>80648</v>
      </c>
      <c r="I45" s="43">
        <v>263051</v>
      </c>
      <c r="J45" s="40">
        <v>33.6</v>
      </c>
      <c r="K45" s="40">
        <v>9.6999999999999993</v>
      </c>
      <c r="L45" s="40">
        <v>23.9</v>
      </c>
      <c r="M45" s="40">
        <v>5.6</v>
      </c>
      <c r="N45" s="40">
        <v>18.3</v>
      </c>
      <c r="O45" s="41"/>
      <c r="P45" s="2">
        <v>475059815731.54999</v>
      </c>
    </row>
    <row r="46" spans="3:16">
      <c r="C46" s="39">
        <v>1975</v>
      </c>
      <c r="D46" s="40" t="s">
        <v>41</v>
      </c>
      <c r="E46" s="43">
        <v>541925</v>
      </c>
      <c r="F46" s="43">
        <v>147225</v>
      </c>
      <c r="G46" s="43">
        <v>394700</v>
      </c>
      <c r="H46" s="43">
        <v>84993</v>
      </c>
      <c r="I46" s="43">
        <v>309707</v>
      </c>
      <c r="J46" s="40">
        <v>34.700000000000003</v>
      </c>
      <c r="K46" s="40">
        <v>9.4</v>
      </c>
      <c r="L46" s="40">
        <v>25.3</v>
      </c>
      <c r="M46" s="40">
        <v>5.4</v>
      </c>
      <c r="N46" s="40">
        <v>19.8</v>
      </c>
      <c r="O46" s="41"/>
      <c r="P46" s="2">
        <v>533189000000</v>
      </c>
    </row>
    <row r="47" spans="3:16">
      <c r="C47" s="39">
        <v>1976</v>
      </c>
      <c r="D47" s="40" t="s">
        <v>41</v>
      </c>
      <c r="E47" s="43">
        <v>628970</v>
      </c>
      <c r="F47" s="43">
        <v>151566</v>
      </c>
      <c r="G47" s="43">
        <v>477404</v>
      </c>
      <c r="H47" s="43">
        <v>94714</v>
      </c>
      <c r="I47" s="43">
        <v>382690</v>
      </c>
      <c r="J47" s="40">
        <v>36.200000000000003</v>
      </c>
      <c r="K47" s="40">
        <v>8.6999999999999993</v>
      </c>
      <c r="L47" s="40">
        <v>27.5</v>
      </c>
      <c r="M47" s="40">
        <v>5.5</v>
      </c>
      <c r="N47" s="40">
        <v>22</v>
      </c>
      <c r="O47" s="41"/>
      <c r="P47" s="2">
        <v>620433000000</v>
      </c>
    </row>
    <row r="48" spans="3:16">
      <c r="C48" s="39" t="s">
        <v>42</v>
      </c>
      <c r="D48" s="40" t="s">
        <v>43</v>
      </c>
      <c r="E48" s="43">
        <v>643561</v>
      </c>
      <c r="F48" s="43">
        <v>148052</v>
      </c>
      <c r="G48" s="43">
        <v>495509</v>
      </c>
      <c r="H48" s="43">
        <v>96702</v>
      </c>
      <c r="I48" s="43">
        <v>398807</v>
      </c>
      <c r="J48" s="40">
        <v>35.200000000000003</v>
      </c>
      <c r="K48" s="40">
        <v>8.1</v>
      </c>
      <c r="L48" s="40">
        <v>27.1</v>
      </c>
      <c r="M48" s="40">
        <v>5.3</v>
      </c>
      <c r="N48" s="40">
        <v>21.8</v>
      </c>
      <c r="O48" s="41"/>
      <c r="P48" s="2">
        <v>698840000000</v>
      </c>
    </row>
    <row r="49" spans="3:16">
      <c r="C49" s="39">
        <v>1977</v>
      </c>
      <c r="D49" s="40" t="s">
        <v>41</v>
      </c>
      <c r="E49" s="43">
        <v>706398</v>
      </c>
      <c r="F49" s="43">
        <v>157294</v>
      </c>
      <c r="G49" s="43">
        <v>549104</v>
      </c>
      <c r="H49" s="43">
        <v>105004</v>
      </c>
      <c r="I49" s="43">
        <v>444100</v>
      </c>
      <c r="J49" s="40">
        <v>35.799999999999997</v>
      </c>
      <c r="K49" s="40">
        <v>8</v>
      </c>
      <c r="L49" s="40">
        <v>27.8</v>
      </c>
      <c r="M49" s="40">
        <v>5.3</v>
      </c>
      <c r="N49" s="40">
        <v>22.5</v>
      </c>
      <c r="O49" s="41"/>
      <c r="P49" s="2">
        <v>771544000000</v>
      </c>
    </row>
    <row r="50" spans="3:16">
      <c r="C50" s="39">
        <v>1978</v>
      </c>
      <c r="D50" s="40" t="s">
        <v>41</v>
      </c>
      <c r="E50" s="43">
        <v>776602</v>
      </c>
      <c r="F50" s="43">
        <v>169476</v>
      </c>
      <c r="G50" s="43">
        <v>607126</v>
      </c>
      <c r="H50" s="43">
        <v>115480</v>
      </c>
      <c r="I50" s="43">
        <v>491646</v>
      </c>
      <c r="J50" s="40">
        <v>35</v>
      </c>
      <c r="K50" s="40">
        <v>7.6</v>
      </c>
      <c r="L50" s="40">
        <v>27.4</v>
      </c>
      <c r="M50" s="40">
        <v>5.2</v>
      </c>
      <c r="N50" s="40">
        <v>22.2</v>
      </c>
      <c r="O50" s="41"/>
      <c r="P50" s="2">
        <v>826519000000</v>
      </c>
    </row>
    <row r="51" spans="3:16">
      <c r="C51" s="39">
        <v>1979</v>
      </c>
      <c r="D51" s="40" t="s">
        <v>41</v>
      </c>
      <c r="E51" s="43">
        <v>829467</v>
      </c>
      <c r="F51" s="43">
        <v>189161</v>
      </c>
      <c r="G51" s="43">
        <v>640306</v>
      </c>
      <c r="H51" s="43">
        <v>115594</v>
      </c>
      <c r="I51" s="43">
        <v>524712</v>
      </c>
      <c r="J51" s="40">
        <v>33.200000000000003</v>
      </c>
      <c r="K51" s="40">
        <v>7.6</v>
      </c>
      <c r="L51" s="40">
        <v>25.6</v>
      </c>
      <c r="M51" s="40">
        <v>4.5999999999999996</v>
      </c>
      <c r="N51" s="40">
        <v>21</v>
      </c>
      <c r="O51" s="41"/>
      <c r="P51" s="2">
        <v>907701000000</v>
      </c>
    </row>
    <row r="52" spans="3:16">
      <c r="C52" s="39">
        <v>1980</v>
      </c>
      <c r="D52" s="40" t="s">
        <v>41</v>
      </c>
      <c r="E52" s="43">
        <v>909041</v>
      </c>
      <c r="F52" s="43">
        <v>197118</v>
      </c>
      <c r="G52" s="43">
        <v>711923</v>
      </c>
      <c r="H52" s="43">
        <v>120846</v>
      </c>
      <c r="I52" s="43">
        <v>591077</v>
      </c>
      <c r="J52" s="40">
        <v>33.299999999999997</v>
      </c>
      <c r="K52" s="40">
        <v>7.2</v>
      </c>
      <c r="L52" s="40">
        <v>26.1</v>
      </c>
      <c r="M52" s="40">
        <v>4.4000000000000004</v>
      </c>
      <c r="N52" s="40">
        <v>21.7</v>
      </c>
      <c r="O52" s="41"/>
      <c r="P52" s="2">
        <v>997855000000</v>
      </c>
    </row>
    <row r="53" spans="3:16">
      <c r="C53" s="39">
        <v>1981</v>
      </c>
      <c r="D53" s="40" t="s">
        <v>41</v>
      </c>
      <c r="E53" s="43">
        <v>994828</v>
      </c>
      <c r="F53" s="43">
        <v>205418</v>
      </c>
      <c r="G53" s="43">
        <v>789410</v>
      </c>
      <c r="H53" s="43">
        <v>124466</v>
      </c>
      <c r="I53" s="43">
        <v>664944</v>
      </c>
      <c r="J53" s="40">
        <v>32.6</v>
      </c>
      <c r="K53" s="40">
        <v>6.7</v>
      </c>
      <c r="L53" s="40">
        <v>25.8</v>
      </c>
      <c r="M53" s="40">
        <v>4.0999999999999996</v>
      </c>
      <c r="N53" s="40">
        <v>21.8</v>
      </c>
      <c r="O53" s="41"/>
      <c r="P53" s="2">
        <v>1142034000000</v>
      </c>
    </row>
    <row r="54" spans="3:16">
      <c r="C54" s="39">
        <v>1982</v>
      </c>
      <c r="D54" s="40" t="s">
        <v>41</v>
      </c>
      <c r="E54" s="43">
        <v>1137315</v>
      </c>
      <c r="F54" s="43">
        <v>212740</v>
      </c>
      <c r="G54" s="43">
        <v>924575</v>
      </c>
      <c r="H54" s="43">
        <v>134497</v>
      </c>
      <c r="I54" s="43">
        <v>790078</v>
      </c>
      <c r="J54" s="40">
        <v>35.200000000000003</v>
      </c>
      <c r="K54" s="40">
        <v>6.6</v>
      </c>
      <c r="L54" s="40">
        <v>28.6</v>
      </c>
      <c r="M54" s="40">
        <v>4.2</v>
      </c>
      <c r="N54" s="40">
        <v>24.5</v>
      </c>
      <c r="O54" s="41"/>
      <c r="P54" s="2">
        <v>1377210000000</v>
      </c>
    </row>
    <row r="55" spans="3:16">
      <c r="C55" s="39">
        <v>1983</v>
      </c>
      <c r="D55" s="40" t="s">
        <v>41</v>
      </c>
      <c r="E55" s="43">
        <v>1371660</v>
      </c>
      <c r="F55" s="43">
        <v>234392</v>
      </c>
      <c r="G55" s="43">
        <v>1137268</v>
      </c>
      <c r="H55" s="43">
        <v>155527</v>
      </c>
      <c r="I55" s="43">
        <v>981741</v>
      </c>
      <c r="J55" s="40">
        <v>39.9</v>
      </c>
      <c r="K55" s="40">
        <v>6.8</v>
      </c>
      <c r="L55" s="40">
        <v>33.1</v>
      </c>
      <c r="M55" s="40">
        <v>4.5</v>
      </c>
      <c r="N55" s="40">
        <v>28.5</v>
      </c>
      <c r="O55" s="41"/>
      <c r="P55" s="2">
        <v>1572266000000</v>
      </c>
    </row>
    <row r="56" spans="3:16">
      <c r="C56" s="39">
        <v>1984</v>
      </c>
      <c r="D56" s="40" t="s">
        <v>41</v>
      </c>
      <c r="E56" s="43">
        <v>1564586</v>
      </c>
      <c r="F56" s="43">
        <v>257611</v>
      </c>
      <c r="G56" s="43">
        <v>1306975</v>
      </c>
      <c r="H56" s="43">
        <v>155122</v>
      </c>
      <c r="I56" s="43">
        <v>1151853</v>
      </c>
      <c r="J56" s="40">
        <v>40.700000000000003</v>
      </c>
      <c r="K56" s="40">
        <v>6.7</v>
      </c>
      <c r="L56" s="40">
        <v>34</v>
      </c>
      <c r="M56" s="40">
        <v>4</v>
      </c>
      <c r="N56" s="40">
        <v>30</v>
      </c>
      <c r="O56" s="41"/>
      <c r="P56" s="2">
        <v>1823103000000</v>
      </c>
    </row>
    <row r="57" spans="3:16">
      <c r="C57" s="39">
        <v>1985</v>
      </c>
      <c r="D57" s="40" t="s">
        <v>41</v>
      </c>
      <c r="E57" s="43">
        <v>1817423</v>
      </c>
      <c r="F57" s="43">
        <v>310163</v>
      </c>
      <c r="G57" s="43">
        <v>1507260</v>
      </c>
      <c r="H57" s="43">
        <v>169806</v>
      </c>
      <c r="I57" s="43">
        <v>1337454</v>
      </c>
      <c r="J57" s="40">
        <v>43.9</v>
      </c>
      <c r="K57" s="40">
        <v>7.5</v>
      </c>
      <c r="L57" s="40">
        <v>36.4</v>
      </c>
      <c r="M57" s="40">
        <v>4.0999999999999996</v>
      </c>
      <c r="N57" s="40">
        <v>32.299999999999997</v>
      </c>
      <c r="O57" s="41"/>
      <c r="P57" s="2">
        <v>2125302616658.4199</v>
      </c>
    </row>
    <row r="58" spans="3:16">
      <c r="C58" s="39">
        <v>1986</v>
      </c>
      <c r="D58" s="40" t="s">
        <v>41</v>
      </c>
      <c r="E58" s="43">
        <v>2120501</v>
      </c>
      <c r="F58" s="43">
        <v>379878</v>
      </c>
      <c r="G58" s="43">
        <v>1740623</v>
      </c>
      <c r="H58" s="43">
        <v>190855</v>
      </c>
      <c r="I58" s="43">
        <v>1549767</v>
      </c>
      <c r="J58" s="40">
        <v>48.1</v>
      </c>
      <c r="K58" s="40">
        <v>8.6</v>
      </c>
      <c r="L58" s="40">
        <v>39.4</v>
      </c>
      <c r="M58" s="40">
        <v>4.3</v>
      </c>
      <c r="N58" s="40">
        <v>35.1</v>
      </c>
      <c r="O58" s="41"/>
      <c r="P58" s="2">
        <v>2350276890953</v>
      </c>
    </row>
    <row r="59" spans="3:16">
      <c r="C59" s="39">
        <v>1987</v>
      </c>
      <c r="D59" s="40" t="s">
        <v>41</v>
      </c>
      <c r="E59" s="43">
        <v>2345956</v>
      </c>
      <c r="F59" s="43">
        <v>456203</v>
      </c>
      <c r="G59" s="43">
        <v>1889753</v>
      </c>
      <c r="H59" s="43">
        <v>212040</v>
      </c>
      <c r="I59" s="43">
        <v>1677713</v>
      </c>
      <c r="J59" s="40">
        <v>50.5</v>
      </c>
      <c r="K59" s="40">
        <v>9.8000000000000007</v>
      </c>
      <c r="L59" s="40">
        <v>40.700000000000003</v>
      </c>
      <c r="M59" s="40">
        <v>4.5999999999999996</v>
      </c>
      <c r="N59" s="40">
        <v>36.1</v>
      </c>
      <c r="O59" s="41"/>
      <c r="P59" s="2">
        <v>2602337712041.1602</v>
      </c>
    </row>
    <row r="60" spans="3:16">
      <c r="C60" s="39">
        <v>1988</v>
      </c>
      <c r="D60" s="40" t="s">
        <v>41</v>
      </c>
      <c r="E60" s="43">
        <v>2601104</v>
      </c>
      <c r="F60" s="43">
        <v>549487</v>
      </c>
      <c r="G60" s="43">
        <v>2051616</v>
      </c>
      <c r="H60" s="43">
        <v>229218</v>
      </c>
      <c r="I60" s="43">
        <v>1822398</v>
      </c>
      <c r="J60" s="40">
        <v>51.9</v>
      </c>
      <c r="K60" s="40">
        <v>11</v>
      </c>
      <c r="L60" s="40">
        <v>41</v>
      </c>
      <c r="M60" s="40">
        <v>4.5999999999999996</v>
      </c>
      <c r="N60" s="40">
        <v>36.4</v>
      </c>
      <c r="O60" s="41"/>
      <c r="P60" s="2">
        <v>2857430960187.3198</v>
      </c>
    </row>
    <row r="61" spans="3:16">
      <c r="C61" s="39">
        <v>1989</v>
      </c>
      <c r="D61" s="40" t="s">
        <v>41</v>
      </c>
      <c r="E61" s="43">
        <v>2867800</v>
      </c>
      <c r="F61" s="43">
        <v>677084</v>
      </c>
      <c r="G61" s="43">
        <v>2190716</v>
      </c>
      <c r="H61" s="43">
        <v>220088</v>
      </c>
      <c r="I61" s="43">
        <v>1970628</v>
      </c>
      <c r="J61" s="40">
        <v>53.1</v>
      </c>
      <c r="K61" s="40">
        <v>12.5</v>
      </c>
      <c r="L61" s="40">
        <v>40.6</v>
      </c>
      <c r="M61" s="40">
        <v>4.0999999999999996</v>
      </c>
      <c r="N61" s="40">
        <v>36.5</v>
      </c>
      <c r="O61" s="41"/>
      <c r="P61" s="2">
        <v>3233313451777.25</v>
      </c>
    </row>
    <row r="62" spans="3:16">
      <c r="C62" s="39">
        <v>1990</v>
      </c>
      <c r="D62" s="40" t="s">
        <v>41</v>
      </c>
      <c r="E62" s="43">
        <v>3206290</v>
      </c>
      <c r="F62" s="43">
        <v>794733</v>
      </c>
      <c r="G62" s="43">
        <v>2411558</v>
      </c>
      <c r="H62" s="43">
        <v>234410</v>
      </c>
      <c r="I62" s="43">
        <v>2177147</v>
      </c>
      <c r="J62" s="40">
        <v>55.9</v>
      </c>
      <c r="K62" s="40">
        <v>13.9</v>
      </c>
      <c r="L62" s="40">
        <v>42</v>
      </c>
      <c r="M62" s="40">
        <v>4.0999999999999996</v>
      </c>
      <c r="N62" s="40">
        <v>38</v>
      </c>
      <c r="O62" s="41"/>
      <c r="P62" s="2">
        <v>3665303351697.0298</v>
      </c>
    </row>
    <row r="63" spans="3:16">
      <c r="C63" s="39">
        <v>1991</v>
      </c>
      <c r="D63" s="40" t="s">
        <v>41</v>
      </c>
      <c r="E63" s="43">
        <v>3598178</v>
      </c>
      <c r="F63" s="43">
        <v>909179</v>
      </c>
      <c r="G63" s="43">
        <v>2688999</v>
      </c>
      <c r="H63" s="43">
        <v>258591</v>
      </c>
      <c r="I63" s="43">
        <v>2430408</v>
      </c>
      <c r="J63" s="40">
        <v>60.6</v>
      </c>
      <c r="K63" s="40">
        <v>15.3</v>
      </c>
      <c r="L63" s="40">
        <v>45.3</v>
      </c>
      <c r="M63" s="40">
        <v>4.4000000000000004</v>
      </c>
      <c r="N63" s="40">
        <v>40.9</v>
      </c>
      <c r="O63" s="41"/>
      <c r="P63" s="2">
        <v>4064620655521.6602</v>
      </c>
    </row>
    <row r="64" spans="3:16">
      <c r="C64" s="39">
        <v>1992</v>
      </c>
      <c r="D64" s="40" t="s">
        <v>41</v>
      </c>
      <c r="E64" s="43">
        <v>4001787</v>
      </c>
      <c r="F64" s="43">
        <v>1002050</v>
      </c>
      <c r="G64" s="43">
        <v>2999737</v>
      </c>
      <c r="H64" s="43">
        <v>296397</v>
      </c>
      <c r="I64" s="43">
        <v>2703341</v>
      </c>
      <c r="J64" s="40">
        <v>64.099999999999994</v>
      </c>
      <c r="K64" s="40">
        <v>16.100000000000001</v>
      </c>
      <c r="L64" s="40">
        <v>48.1</v>
      </c>
      <c r="M64" s="40">
        <v>4.8</v>
      </c>
      <c r="N64" s="40">
        <v>43.3</v>
      </c>
      <c r="O64" s="41"/>
      <c r="P64" s="2">
        <v>4411488883139.3799</v>
      </c>
    </row>
    <row r="65" spans="3:16">
      <c r="C65" s="39">
        <v>1993</v>
      </c>
      <c r="D65" s="40" t="s">
        <v>41</v>
      </c>
      <c r="E65" s="43">
        <v>4351044</v>
      </c>
      <c r="F65" s="43">
        <v>1102647</v>
      </c>
      <c r="G65" s="43">
        <v>3248396</v>
      </c>
      <c r="H65" s="43">
        <v>325653</v>
      </c>
      <c r="I65" s="43">
        <v>2922744</v>
      </c>
      <c r="J65" s="40">
        <v>66.2</v>
      </c>
      <c r="K65" s="40">
        <v>16.8</v>
      </c>
      <c r="L65" s="40">
        <v>49.4</v>
      </c>
      <c r="M65" s="40">
        <v>5</v>
      </c>
      <c r="N65" s="40">
        <v>44.4</v>
      </c>
      <c r="O65" s="41"/>
      <c r="P65" s="2">
        <v>4692749910013.3203</v>
      </c>
    </row>
    <row r="66" spans="3:16">
      <c r="C66" s="39">
        <v>1994</v>
      </c>
      <c r="D66" s="40" t="s">
        <v>41</v>
      </c>
      <c r="E66" s="43">
        <v>4643307</v>
      </c>
      <c r="F66" s="43">
        <v>1210242</v>
      </c>
      <c r="G66" s="43">
        <v>3433065</v>
      </c>
      <c r="H66" s="43">
        <v>355150</v>
      </c>
      <c r="I66" s="43">
        <v>3077915</v>
      </c>
      <c r="J66" s="40">
        <v>66.7</v>
      </c>
      <c r="K66" s="40">
        <v>17.399999999999999</v>
      </c>
      <c r="L66" s="40">
        <v>49.3</v>
      </c>
      <c r="M66" s="40">
        <v>5.0999999999999996</v>
      </c>
      <c r="N66" s="40">
        <v>44.2</v>
      </c>
      <c r="O66" s="41"/>
      <c r="P66" s="2">
        <v>4973982900709.3896</v>
      </c>
    </row>
    <row r="67" spans="3:16">
      <c r="C67" s="39">
        <v>1995</v>
      </c>
      <c r="D67" s="40" t="s">
        <v>41</v>
      </c>
      <c r="E67" s="43">
        <v>4920586</v>
      </c>
      <c r="F67" s="43">
        <v>1316208</v>
      </c>
      <c r="G67" s="43">
        <v>3604378</v>
      </c>
      <c r="H67" s="43">
        <v>374114</v>
      </c>
      <c r="I67" s="43">
        <v>3230264</v>
      </c>
      <c r="J67" s="40">
        <v>67.2</v>
      </c>
      <c r="K67" s="40">
        <v>18</v>
      </c>
      <c r="L67" s="40">
        <v>49.2</v>
      </c>
      <c r="M67" s="40">
        <v>5.0999999999999996</v>
      </c>
      <c r="N67" s="40">
        <v>44.1</v>
      </c>
      <c r="O67" s="41"/>
      <c r="P67" s="2">
        <v>5224810939135.7305</v>
      </c>
    </row>
    <row r="68" spans="3:16">
      <c r="C68" s="39">
        <v>1996</v>
      </c>
      <c r="D68" s="40" t="s">
        <v>41</v>
      </c>
      <c r="E68" s="43">
        <v>5181465</v>
      </c>
      <c r="F68" s="43">
        <v>1447392</v>
      </c>
      <c r="G68" s="43">
        <v>3734073</v>
      </c>
      <c r="H68" s="43">
        <v>390924</v>
      </c>
      <c r="I68" s="43">
        <v>3343149</v>
      </c>
      <c r="J68" s="40">
        <v>67.3</v>
      </c>
      <c r="K68" s="40">
        <v>18.8</v>
      </c>
      <c r="L68" s="40">
        <v>48.5</v>
      </c>
      <c r="M68" s="40">
        <v>5.0999999999999996</v>
      </c>
      <c r="N68" s="40">
        <v>43.5</v>
      </c>
      <c r="O68" s="41"/>
      <c r="P68" s="2">
        <v>5413146011397.3398</v>
      </c>
    </row>
    <row r="69" spans="3:16">
      <c r="C69" s="39">
        <v>1997</v>
      </c>
      <c r="D69" s="40" t="s">
        <v>41</v>
      </c>
      <c r="E69" s="43">
        <v>5369206</v>
      </c>
      <c r="F69" s="43">
        <v>1596862</v>
      </c>
      <c r="G69" s="43">
        <v>3772344</v>
      </c>
      <c r="H69" s="43">
        <v>424518</v>
      </c>
      <c r="I69" s="43">
        <v>3347826</v>
      </c>
      <c r="J69" s="40">
        <v>65.599999999999994</v>
      </c>
      <c r="K69" s="40">
        <v>19.5</v>
      </c>
      <c r="L69" s="40">
        <v>46.1</v>
      </c>
      <c r="M69" s="40">
        <v>5.2</v>
      </c>
      <c r="N69" s="40">
        <v>40.9</v>
      </c>
      <c r="O69" s="41"/>
      <c r="P69" s="2">
        <v>5526193008897.6201</v>
      </c>
    </row>
    <row r="70" spans="3:16">
      <c r="C70" s="39">
        <v>1998</v>
      </c>
      <c r="D70" s="40" t="s">
        <v>41</v>
      </c>
      <c r="E70" s="43">
        <v>5478189</v>
      </c>
      <c r="F70" s="43">
        <v>1757090</v>
      </c>
      <c r="G70" s="43">
        <v>3721099</v>
      </c>
      <c r="H70" s="43">
        <v>458182</v>
      </c>
      <c r="I70" s="43">
        <v>3262917</v>
      </c>
      <c r="J70" s="40">
        <v>63.5</v>
      </c>
      <c r="K70" s="40">
        <v>20.399999999999999</v>
      </c>
      <c r="L70" s="40">
        <v>43.1</v>
      </c>
      <c r="M70" s="40">
        <v>5.3</v>
      </c>
      <c r="N70" s="40">
        <v>37.799999999999997</v>
      </c>
      <c r="O70" s="41"/>
      <c r="P70" s="2">
        <v>5656270901615.4297</v>
      </c>
    </row>
    <row r="71" spans="3:16">
      <c r="C71" s="39">
        <v>1999</v>
      </c>
      <c r="D71" s="40" t="s">
        <v>41</v>
      </c>
      <c r="E71" s="43">
        <v>5605523</v>
      </c>
      <c r="F71" s="43">
        <v>1973160</v>
      </c>
      <c r="G71" s="43">
        <v>3632363</v>
      </c>
      <c r="H71" s="43">
        <v>496644</v>
      </c>
      <c r="I71" s="43">
        <v>3135719</v>
      </c>
      <c r="J71" s="40">
        <v>61.4</v>
      </c>
      <c r="K71" s="40">
        <v>21.6</v>
      </c>
      <c r="L71" s="40">
        <v>39.799999999999997</v>
      </c>
      <c r="M71" s="40">
        <v>5.4</v>
      </c>
      <c r="N71" s="40">
        <v>34.4</v>
      </c>
      <c r="O71" s="41"/>
      <c r="P71" s="2">
        <v>5674178209886.8604</v>
      </c>
    </row>
    <row r="72" spans="3:16">
      <c r="C72" s="39">
        <v>2000</v>
      </c>
      <c r="D72" s="40" t="s">
        <v>41</v>
      </c>
      <c r="E72" s="43">
        <v>5628700</v>
      </c>
      <c r="F72" s="43">
        <v>2218896</v>
      </c>
      <c r="G72" s="43">
        <v>3409804</v>
      </c>
      <c r="H72" s="43">
        <v>511413</v>
      </c>
      <c r="I72" s="43">
        <v>2898391</v>
      </c>
      <c r="J72" s="40">
        <v>58</v>
      </c>
      <c r="K72" s="40">
        <v>22.9</v>
      </c>
      <c r="L72" s="40">
        <v>35.1</v>
      </c>
      <c r="M72" s="40">
        <v>5.3</v>
      </c>
      <c r="N72" s="40">
        <v>29.9</v>
      </c>
      <c r="O72" s="41"/>
      <c r="P72" s="2">
        <v>5807463412200.0596</v>
      </c>
    </row>
    <row r="73" spans="3:16">
      <c r="C73" s="39">
        <v>2001</v>
      </c>
      <c r="D73" s="40" t="s">
        <v>41</v>
      </c>
      <c r="E73" s="43">
        <v>5769881</v>
      </c>
      <c r="F73" s="43">
        <v>2450266</v>
      </c>
      <c r="G73" s="43">
        <v>3319615</v>
      </c>
      <c r="H73" s="43">
        <v>534135</v>
      </c>
      <c r="I73" s="43">
        <v>2785480</v>
      </c>
      <c r="J73" s="40">
        <v>57.4</v>
      </c>
      <c r="K73" s="40">
        <v>24.4</v>
      </c>
      <c r="L73" s="40">
        <v>33</v>
      </c>
      <c r="M73" s="40">
        <v>5.3</v>
      </c>
      <c r="N73" s="40">
        <v>27.7</v>
      </c>
      <c r="O73" s="41"/>
      <c r="P73" s="2">
        <v>6228235965597.1602</v>
      </c>
    </row>
    <row r="74" spans="3:16">
      <c r="C74" s="39">
        <v>2002</v>
      </c>
      <c r="D74" s="40" t="s">
        <v>41</v>
      </c>
      <c r="E74" s="43">
        <v>6198401</v>
      </c>
      <c r="F74" s="43">
        <v>2657974</v>
      </c>
      <c r="G74" s="43">
        <v>3540427</v>
      </c>
      <c r="H74" s="43">
        <v>604191</v>
      </c>
      <c r="I74" s="43">
        <v>2936235</v>
      </c>
      <c r="J74" s="40">
        <v>59.7</v>
      </c>
      <c r="K74" s="40">
        <v>25.6</v>
      </c>
      <c r="L74" s="40">
        <v>34.1</v>
      </c>
      <c r="M74" s="40">
        <v>5.8</v>
      </c>
      <c r="N74" s="40">
        <v>28.3</v>
      </c>
      <c r="O74" s="41"/>
      <c r="P74" s="2">
        <v>6783231062743.6201</v>
      </c>
    </row>
    <row r="75" spans="3:16">
      <c r="C75" s="39">
        <v>2003</v>
      </c>
      <c r="D75" s="40" t="s">
        <v>41</v>
      </c>
      <c r="E75" s="43">
        <v>6760014</v>
      </c>
      <c r="F75" s="43">
        <v>2846570</v>
      </c>
      <c r="G75" s="43">
        <v>3913443</v>
      </c>
      <c r="H75" s="43">
        <v>656116</v>
      </c>
      <c r="I75" s="43">
        <v>3257327</v>
      </c>
      <c r="J75" s="40">
        <v>62.5</v>
      </c>
      <c r="K75" s="40">
        <v>26.3</v>
      </c>
      <c r="L75" s="40">
        <v>36.200000000000003</v>
      </c>
      <c r="M75" s="40">
        <v>6.1</v>
      </c>
      <c r="N75" s="40">
        <v>30.1</v>
      </c>
      <c r="O75" s="41"/>
      <c r="P75" s="2">
        <v>7379052696330.3203</v>
      </c>
    </row>
    <row r="76" spans="3:16">
      <c r="C76" s="39">
        <v>2004</v>
      </c>
      <c r="D76" s="40" t="s">
        <v>41</v>
      </c>
      <c r="E76" s="43">
        <v>7354673</v>
      </c>
      <c r="F76" s="43">
        <v>3059129</v>
      </c>
      <c r="G76" s="43">
        <v>4295544</v>
      </c>
      <c r="H76" s="43">
        <v>700341</v>
      </c>
      <c r="I76" s="43">
        <v>3595203</v>
      </c>
      <c r="J76" s="40">
        <v>63.9</v>
      </c>
      <c r="K76" s="40">
        <v>26.6</v>
      </c>
      <c r="L76" s="40">
        <v>37.299999999999997</v>
      </c>
      <c r="M76" s="40">
        <v>6.1</v>
      </c>
      <c r="N76" s="40">
        <v>31.2</v>
      </c>
      <c r="O76" s="41"/>
      <c r="P76" s="2">
        <v>7932709661723.5</v>
      </c>
    </row>
    <row r="77" spans="3:16">
      <c r="C77" s="39">
        <v>2005</v>
      </c>
      <c r="D77" s="40" t="s">
        <v>41</v>
      </c>
      <c r="E77" s="43">
        <v>7905300</v>
      </c>
      <c r="F77" s="43">
        <v>3313088</v>
      </c>
      <c r="G77" s="43">
        <v>4592213</v>
      </c>
      <c r="H77" s="43">
        <v>736360</v>
      </c>
      <c r="I77" s="43">
        <v>3855853</v>
      </c>
      <c r="J77" s="40">
        <v>64.400000000000006</v>
      </c>
      <c r="K77" s="40">
        <v>27</v>
      </c>
      <c r="L77" s="40">
        <v>37.4</v>
      </c>
      <c r="M77" s="40">
        <v>6</v>
      </c>
      <c r="N77" s="40">
        <v>31.4</v>
      </c>
      <c r="O77" s="41"/>
      <c r="P77" s="2">
        <v>8506973899215.2305</v>
      </c>
    </row>
    <row r="78" spans="3:16">
      <c r="C78" s="39">
        <v>2006</v>
      </c>
      <c r="D78" s="40" t="s">
        <v>41</v>
      </c>
      <c r="E78" s="43">
        <v>8451351</v>
      </c>
      <c r="F78" s="43">
        <v>3622378</v>
      </c>
      <c r="G78" s="43">
        <v>4828973</v>
      </c>
      <c r="H78" s="43">
        <v>768924</v>
      </c>
      <c r="I78" s="43">
        <v>4060049</v>
      </c>
      <c r="J78" s="40">
        <v>64.7</v>
      </c>
      <c r="K78" s="40">
        <v>27.7</v>
      </c>
      <c r="L78" s="40">
        <v>37</v>
      </c>
      <c r="M78" s="40">
        <v>5.9</v>
      </c>
      <c r="N78" s="40">
        <v>31.1</v>
      </c>
      <c r="O78" s="41"/>
      <c r="P78" s="2">
        <v>9007653372262.4805</v>
      </c>
    </row>
    <row r="79" spans="3:16">
      <c r="C79" s="39">
        <v>2007</v>
      </c>
      <c r="D79" s="40" t="s">
        <v>44</v>
      </c>
      <c r="E79" s="40" t="s">
        <v>45</v>
      </c>
      <c r="F79" s="43">
        <v>9007765</v>
      </c>
      <c r="G79" s="43">
        <v>3924487</v>
      </c>
      <c r="H79" s="43">
        <v>5083278</v>
      </c>
      <c r="I79" s="40" t="s">
        <v>46</v>
      </c>
      <c r="J79" s="40" t="s">
        <v>46</v>
      </c>
      <c r="K79" s="40">
        <v>65.5</v>
      </c>
      <c r="L79" s="40">
        <v>28.5</v>
      </c>
      <c r="M79" s="40">
        <v>36.9</v>
      </c>
      <c r="N79" s="40" t="s">
        <v>46</v>
      </c>
      <c r="O79" s="41" t="s">
        <v>46</v>
      </c>
    </row>
    <row r="80" spans="3:16">
      <c r="C80" s="39">
        <v>2008</v>
      </c>
      <c r="D80" s="40" t="s">
        <v>44</v>
      </c>
      <c r="E80" s="40" t="s">
        <v>45</v>
      </c>
      <c r="F80" s="43">
        <v>9575497</v>
      </c>
      <c r="G80" s="43">
        <v>4230058</v>
      </c>
      <c r="H80" s="43">
        <v>5345439</v>
      </c>
      <c r="I80" s="40" t="s">
        <v>46</v>
      </c>
      <c r="J80" s="40" t="s">
        <v>46</v>
      </c>
      <c r="K80" s="40">
        <v>66</v>
      </c>
      <c r="L80" s="40">
        <v>29.1</v>
      </c>
      <c r="M80" s="40">
        <v>36.799999999999997</v>
      </c>
      <c r="N80" s="40" t="s">
        <v>46</v>
      </c>
      <c r="O80" s="41" t="s">
        <v>46</v>
      </c>
    </row>
    <row r="81" spans="3:15">
      <c r="C81" s="39">
        <v>2009</v>
      </c>
      <c r="D81" s="40" t="s">
        <v>44</v>
      </c>
      <c r="E81" s="40" t="s">
        <v>45</v>
      </c>
      <c r="F81" s="43">
        <v>10138314</v>
      </c>
      <c r="G81" s="43">
        <v>4584680</v>
      </c>
      <c r="H81" s="43">
        <v>5553634</v>
      </c>
      <c r="I81" s="40" t="s">
        <v>46</v>
      </c>
      <c r="J81" s="40" t="s">
        <v>46</v>
      </c>
      <c r="K81" s="40">
        <v>66.2</v>
      </c>
      <c r="L81" s="40">
        <v>30</v>
      </c>
      <c r="M81" s="40">
        <v>36.299999999999997</v>
      </c>
      <c r="N81" s="40" t="s">
        <v>46</v>
      </c>
      <c r="O81" s="41" t="s">
        <v>46</v>
      </c>
    </row>
    <row r="82" spans="3:15">
      <c r="C82" s="39">
        <v>2010</v>
      </c>
      <c r="D82" s="40" t="s">
        <v>44</v>
      </c>
      <c r="E82" s="40" t="s">
        <v>45</v>
      </c>
      <c r="F82" s="43">
        <v>10637569</v>
      </c>
      <c r="G82" s="43">
        <v>4966390</v>
      </c>
      <c r="H82" s="43">
        <v>5671178</v>
      </c>
      <c r="I82" s="40" t="s">
        <v>46</v>
      </c>
      <c r="J82" s="40" t="s">
        <v>46</v>
      </c>
      <c r="K82" s="40">
        <v>66</v>
      </c>
      <c r="L82" s="40">
        <v>30.8</v>
      </c>
      <c r="M82" s="40">
        <v>35.200000000000003</v>
      </c>
      <c r="N82" s="40" t="s">
        <v>46</v>
      </c>
      <c r="O82" s="41" t="s">
        <v>46</v>
      </c>
    </row>
    <row r="83" spans="3:15">
      <c r="C83" s="39">
        <v>2011</v>
      </c>
      <c r="D83" s="40" t="s">
        <v>44</v>
      </c>
      <c r="E83" s="40" t="s">
        <v>45</v>
      </c>
      <c r="F83" s="43">
        <v>11114768</v>
      </c>
      <c r="G83" s="43">
        <v>5366475</v>
      </c>
      <c r="H83" s="43">
        <v>5748292</v>
      </c>
      <c r="I83" s="40" t="s">
        <v>46</v>
      </c>
      <c r="J83" s="40" t="s">
        <v>46</v>
      </c>
      <c r="K83" s="40">
        <v>65.599999999999994</v>
      </c>
      <c r="L83" s="40">
        <v>31.7</v>
      </c>
      <c r="M83" s="40">
        <v>33.9</v>
      </c>
      <c r="N83" s="40" t="s">
        <v>46</v>
      </c>
      <c r="O83" s="41" t="s">
        <v>46</v>
      </c>
    </row>
    <row r="84" spans="3:15">
      <c r="C84" s="44">
        <v>2012</v>
      </c>
      <c r="D84" s="45" t="s">
        <v>44</v>
      </c>
      <c r="E84" s="45" t="s">
        <v>45</v>
      </c>
      <c r="F84" s="46">
        <v>11487273</v>
      </c>
      <c r="G84" s="46">
        <v>5776160</v>
      </c>
      <c r="H84" s="46">
        <v>5711113</v>
      </c>
      <c r="I84" s="45" t="s">
        <v>46</v>
      </c>
      <c r="J84" s="45" t="s">
        <v>46</v>
      </c>
      <c r="K84" s="45">
        <v>64.599999999999994</v>
      </c>
      <c r="L84" s="45">
        <v>32.5</v>
      </c>
      <c r="M84" s="45">
        <v>32.1</v>
      </c>
      <c r="N84" s="45" t="s">
        <v>46</v>
      </c>
      <c r="O84" s="47" t="s">
        <v>46</v>
      </c>
    </row>
    <row r="85" spans="3:15">
      <c r="C85" t="s">
        <v>40</v>
      </c>
    </row>
  </sheetData>
  <mergeCells count="1">
    <mergeCell ref="J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Debt-GDP</vt:lpstr>
      <vt:lpstr>Fed GDP</vt:lpstr>
      <vt:lpstr>OMB 2008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steven</cp:lastModifiedBy>
  <dcterms:created xsi:type="dcterms:W3CDTF">2014-10-23T23:59:29Z</dcterms:created>
  <dcterms:modified xsi:type="dcterms:W3CDTF">2014-10-24T17:14:12Z</dcterms:modified>
</cp:coreProperties>
</file>